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Antonija Kobeščak\Desktop\VRTIĆ\DV 2026\REBALANS 2026 NOVO\"/>
    </mc:Choice>
  </mc:AlternateContent>
  <xr:revisionPtr revIDLastSave="0" documentId="13_ncr:1_{6E6DEBAB-2F6C-44E6-91EA-F4488283444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ažetak" sheetId="2" r:id="rId1"/>
    <sheet name="Račun prihoda i rashoda" sheetId="3" r:id="rId2"/>
    <sheet name="Račun financiranja" sheetId="4" r:id="rId3"/>
    <sheet name="Posebni dio" sheetId="5" r:id="rId4"/>
  </sheets>
  <definedNames>
    <definedName name="__S0A_Master_DS__X" localSheetId="0">Sažetak!$A$7:$D$38</definedName>
    <definedName name="__S0A_Naslov_DS__" localSheetId="0">Sažetak!$A$1:$D$6</definedName>
    <definedName name="__S1A_G01_DS__X" localSheetId="3">'Posebni dio'!$A$6:$D$7</definedName>
    <definedName name="__S1A_G01_DS__X" localSheetId="2">'Račun financiranja'!#REF!</definedName>
    <definedName name="__S1A_G01_DS__X" localSheetId="1">'Račun prihoda i rashoda'!$A$7:$D$11</definedName>
    <definedName name="__S1A_Master_DS__X" localSheetId="3">'Posebni dio'!$A$7:$D$7</definedName>
    <definedName name="__S1A_Master_DS__X" localSheetId="2">'Račun financiranja'!#REF!</definedName>
    <definedName name="__S1A_Master_DS__X" localSheetId="1">'Račun prihoda i rashoda'!$A$8:$D$8</definedName>
    <definedName name="__S1A_Naslov_DS__" localSheetId="3">'Posebni dio'!$A$1:$D$4</definedName>
    <definedName name="__S1A_Naslov_DS__" localSheetId="2">'Račun financiranja'!$A$1:$D$5</definedName>
    <definedName name="__S1A_Naslov_DS__" localSheetId="1">'Račun prihoda i rashoda'!$A$1:$D$5</definedName>
    <definedName name="S0A_Ver2" localSheetId="0">Sažetak!$A$7:$D$38</definedName>
    <definedName name="S1A_RedoviSveuk" localSheetId="3">'Posebni dio'!$A$8:$D$8</definedName>
    <definedName name="S1A_RedoviSveuk" localSheetId="2">'Račun financiranja'!$A$7:$D$7</definedName>
    <definedName name="S1A_RedoviSveuk" localSheetId="1">'Račun prihoda i rashoda'!$A$12:$D$12</definedName>
  </definedNames>
  <calcPr calcId="191029"/>
</workbook>
</file>

<file path=xl/calcChain.xml><?xml version="1.0" encoding="utf-8"?>
<calcChain xmlns="http://schemas.openxmlformats.org/spreadsheetml/2006/main">
  <c r="C88" i="5" l="1"/>
  <c r="D87" i="5"/>
  <c r="C87" i="5" s="1"/>
  <c r="B87" i="5"/>
  <c r="D86" i="5"/>
  <c r="C86" i="5" s="1"/>
  <c r="B86" i="5"/>
  <c r="B81" i="5" s="1"/>
  <c r="C85" i="5"/>
  <c r="C84" i="5"/>
  <c r="D83" i="5"/>
  <c r="C83" i="5" s="1"/>
  <c r="B83" i="5"/>
  <c r="D82" i="5"/>
  <c r="C82" i="5"/>
  <c r="B82" i="5"/>
  <c r="C80" i="5"/>
  <c r="C79" i="5"/>
  <c r="D78" i="5"/>
  <c r="C78" i="5"/>
  <c r="B78" i="5"/>
  <c r="D77" i="5"/>
  <c r="B77" i="5"/>
  <c r="C77" i="5" s="1"/>
  <c r="D76" i="5"/>
  <c r="C76" i="5"/>
  <c r="B76" i="5"/>
  <c r="C75" i="5"/>
  <c r="C74" i="5"/>
  <c r="D73" i="5"/>
  <c r="B73" i="5"/>
  <c r="C73" i="5" s="1"/>
  <c r="D72" i="5"/>
  <c r="B72" i="5"/>
  <c r="B68" i="5" s="1"/>
  <c r="C68" i="5" s="1"/>
  <c r="C71" i="5"/>
  <c r="D70" i="5"/>
  <c r="C70" i="5"/>
  <c r="B70" i="5"/>
  <c r="D69" i="5"/>
  <c r="C69" i="5"/>
  <c r="B69" i="5"/>
  <c r="D68" i="5"/>
  <c r="C67" i="5"/>
  <c r="D66" i="5"/>
  <c r="C66" i="5"/>
  <c r="B66" i="5"/>
  <c r="D65" i="5"/>
  <c r="D60" i="5" s="1"/>
  <c r="B65" i="5"/>
  <c r="C64" i="5"/>
  <c r="C63" i="5"/>
  <c r="D62" i="5"/>
  <c r="C62" i="5"/>
  <c r="B62" i="5"/>
  <c r="D61" i="5"/>
  <c r="B61" i="5"/>
  <c r="C61" i="5" s="1"/>
  <c r="B60" i="5"/>
  <c r="C59" i="5"/>
  <c r="C58" i="5"/>
  <c r="D57" i="5"/>
  <c r="B57" i="5"/>
  <c r="C57" i="5" s="1"/>
  <c r="D56" i="5"/>
  <c r="B56" i="5"/>
  <c r="C56" i="5" s="1"/>
  <c r="C55" i="5"/>
  <c r="D54" i="5"/>
  <c r="C54" i="5"/>
  <c r="B54" i="5"/>
  <c r="D53" i="5"/>
  <c r="C53" i="5"/>
  <c r="B53" i="5"/>
  <c r="C52" i="5"/>
  <c r="D51" i="5"/>
  <c r="C51" i="5" s="1"/>
  <c r="B51" i="5"/>
  <c r="D50" i="5"/>
  <c r="C50" i="5"/>
  <c r="B50" i="5"/>
  <c r="C49" i="5"/>
  <c r="C48" i="5"/>
  <c r="C47" i="5"/>
  <c r="D46" i="5"/>
  <c r="C46" i="5" s="1"/>
  <c r="B46" i="5"/>
  <c r="D45" i="5"/>
  <c r="C45" i="5" s="1"/>
  <c r="B45" i="5"/>
  <c r="C44" i="5"/>
  <c r="D43" i="5"/>
  <c r="B43" i="5"/>
  <c r="B36" i="5" s="1"/>
  <c r="D42" i="5"/>
  <c r="C42" i="5" s="1"/>
  <c r="B42" i="5"/>
  <c r="B89" i="5" s="1"/>
  <c r="C41" i="5"/>
  <c r="C40" i="5"/>
  <c r="D39" i="5"/>
  <c r="C39" i="5" s="1"/>
  <c r="B39" i="5"/>
  <c r="D38" i="5"/>
  <c r="C38" i="5"/>
  <c r="B38" i="5"/>
  <c r="D37" i="5"/>
  <c r="C35" i="5"/>
  <c r="C34" i="5"/>
  <c r="C33" i="5"/>
  <c r="C32" i="5"/>
  <c r="C31" i="5"/>
  <c r="C30" i="5"/>
  <c r="D26" i="5"/>
  <c r="C26" i="5"/>
  <c r="B26" i="5"/>
  <c r="D17" i="5"/>
  <c r="C17" i="5"/>
  <c r="B17" i="5"/>
  <c r="C16" i="5"/>
  <c r="D15" i="5"/>
  <c r="C15" i="5" s="1"/>
  <c r="B15" i="5"/>
  <c r="D14" i="5"/>
  <c r="C14" i="5"/>
  <c r="B14" i="5"/>
  <c r="D13" i="5"/>
  <c r="C13" i="5" s="1"/>
  <c r="B13" i="5"/>
  <c r="D8" i="5"/>
  <c r="C8" i="5" s="1"/>
  <c r="B8" i="5"/>
  <c r="C7" i="5"/>
  <c r="D6" i="5"/>
  <c r="C6" i="5" s="1"/>
  <c r="B6" i="5"/>
  <c r="D5" i="5"/>
  <c r="B5" i="5"/>
  <c r="D4" i="5"/>
  <c r="C4" i="5" s="1"/>
  <c r="B4" i="5"/>
  <c r="D30" i="4"/>
  <c r="C30" i="4"/>
  <c r="B30" i="4"/>
  <c r="C29" i="4" s="1"/>
  <c r="D29" i="4"/>
  <c r="B29" i="4"/>
  <c r="D28" i="4"/>
  <c r="B28" i="4"/>
  <c r="C28" i="4" s="1"/>
  <c r="D24" i="4"/>
  <c r="C24" i="4" s="1"/>
  <c r="B24" i="4"/>
  <c r="D23" i="4"/>
  <c r="C23" i="4"/>
  <c r="B23" i="4"/>
  <c r="D22" i="4"/>
  <c r="C22" i="4"/>
  <c r="B22" i="4"/>
  <c r="D13" i="4"/>
  <c r="C12" i="4" s="1"/>
  <c r="B13" i="4"/>
  <c r="C13" i="4" s="1"/>
  <c r="D12" i="4"/>
  <c r="B12" i="4"/>
  <c r="D11" i="4"/>
  <c r="C11" i="4"/>
  <c r="B11" i="4"/>
  <c r="D7" i="4"/>
  <c r="C7" i="4"/>
  <c r="B7" i="4"/>
  <c r="D6" i="4"/>
  <c r="B6" i="4"/>
  <c r="C6" i="4" s="1"/>
  <c r="D5" i="4"/>
  <c r="C5" i="4" s="1"/>
  <c r="B5" i="4"/>
  <c r="D77" i="3"/>
  <c r="C77" i="3"/>
  <c r="B77" i="3"/>
  <c r="C76" i="3"/>
  <c r="D75" i="3"/>
  <c r="C75" i="3" s="1"/>
  <c r="B75" i="3"/>
  <c r="D74" i="3"/>
  <c r="C74" i="3"/>
  <c r="B74" i="3"/>
  <c r="D73" i="3"/>
  <c r="C73" i="3"/>
  <c r="B73" i="3"/>
  <c r="D64" i="3"/>
  <c r="C63" i="3"/>
  <c r="D62" i="3"/>
  <c r="B62" i="3"/>
  <c r="C62" i="3" s="1"/>
  <c r="C61" i="3"/>
  <c r="C60" i="3"/>
  <c r="D59" i="3"/>
  <c r="C59" i="3"/>
  <c r="B59" i="3"/>
  <c r="C58" i="3"/>
  <c r="D57" i="3"/>
  <c r="C57" i="3" s="1"/>
  <c r="B57" i="3"/>
  <c r="C56" i="3"/>
  <c r="D55" i="3"/>
  <c r="B55" i="3"/>
  <c r="B64" i="3" s="1"/>
  <c r="C54" i="3"/>
  <c r="D53" i="3"/>
  <c r="C53" i="3"/>
  <c r="B53" i="3"/>
  <c r="D52" i="3"/>
  <c r="D51" i="3"/>
  <c r="C51" i="3" s="1"/>
  <c r="B51" i="3"/>
  <c r="C46" i="3"/>
  <c r="D45" i="3"/>
  <c r="C45" i="3" s="1"/>
  <c r="B45" i="3"/>
  <c r="C44" i="3"/>
  <c r="C43" i="3"/>
  <c r="D42" i="3"/>
  <c r="C42" i="3" s="1"/>
  <c r="B42" i="3"/>
  <c r="C41" i="3"/>
  <c r="D40" i="3"/>
  <c r="C40" i="3" s="1"/>
  <c r="B40" i="3"/>
  <c r="C39" i="3"/>
  <c r="D38" i="3"/>
  <c r="C38" i="3"/>
  <c r="B38" i="3"/>
  <c r="B47" i="3" s="1"/>
  <c r="C37" i="3"/>
  <c r="D36" i="3"/>
  <c r="B36" i="3"/>
  <c r="D34" i="3"/>
  <c r="C34" i="3"/>
  <c r="B34" i="3"/>
  <c r="D25" i="3"/>
  <c r="C24" i="3"/>
  <c r="C23" i="3"/>
  <c r="D22" i="3"/>
  <c r="D17" i="3" s="1"/>
  <c r="B22" i="3"/>
  <c r="C22" i="3" s="1"/>
  <c r="C21" i="3"/>
  <c r="C20" i="3"/>
  <c r="C19" i="3"/>
  <c r="D18" i="3"/>
  <c r="C18" i="3"/>
  <c r="B18" i="3"/>
  <c r="D16" i="3"/>
  <c r="B16" i="3"/>
  <c r="C16" i="3" s="1"/>
  <c r="D12" i="3"/>
  <c r="C12" i="3" s="1"/>
  <c r="B12" i="3"/>
  <c r="C11" i="3"/>
  <c r="C10" i="3"/>
  <c r="C9" i="3"/>
  <c r="C8" i="3"/>
  <c r="D7" i="3"/>
  <c r="C7" i="3" s="1"/>
  <c r="B7" i="3"/>
  <c r="D6" i="3"/>
  <c r="C6" i="3" s="1"/>
  <c r="B6" i="3"/>
  <c r="D5" i="3"/>
  <c r="C5" i="3"/>
  <c r="B5" i="3"/>
  <c r="D37" i="2"/>
  <c r="D36" i="2"/>
  <c r="B36" i="2"/>
  <c r="D35" i="2"/>
  <c r="D34" i="2"/>
  <c r="B37" i="2"/>
  <c r="D33" i="2"/>
  <c r="C33" i="2" s="1"/>
  <c r="B33" i="2"/>
  <c r="D32" i="2"/>
  <c r="C32" i="2"/>
  <c r="B32" i="2"/>
  <c r="D26" i="2"/>
  <c r="B26" i="2"/>
  <c r="C26" i="2" s="1"/>
  <c r="D25" i="2"/>
  <c r="C25" i="2"/>
  <c r="B25" i="2"/>
  <c r="B22" i="2"/>
  <c r="B29" i="2" s="1"/>
  <c r="D21" i="2"/>
  <c r="B21" i="2"/>
  <c r="C20" i="2"/>
  <c r="C19" i="2"/>
  <c r="C21" i="2" s="1"/>
  <c r="D18" i="2"/>
  <c r="C18" i="2"/>
  <c r="B18" i="2"/>
  <c r="D17" i="2"/>
  <c r="C17" i="2"/>
  <c r="B17" i="2"/>
  <c r="D13" i="2"/>
  <c r="D22" i="2" s="1"/>
  <c r="D29" i="2" s="1"/>
  <c r="B13" i="2"/>
  <c r="C12" i="2"/>
  <c r="C11" i="2"/>
  <c r="D10" i="2"/>
  <c r="C10" i="2"/>
  <c r="B10" i="2"/>
  <c r="C9" i="2"/>
  <c r="C8" i="2"/>
  <c r="D7" i="2"/>
  <c r="B7" i="2"/>
  <c r="D6" i="2"/>
  <c r="B6" i="2"/>
  <c r="C6" i="2" s="1"/>
  <c r="C36" i="3" l="1"/>
  <c r="C5" i="5"/>
  <c r="C7" i="2"/>
  <c r="C64" i="3"/>
  <c r="C60" i="5"/>
  <c r="D47" i="3"/>
  <c r="C47" i="3" s="1"/>
  <c r="B27" i="5"/>
  <c r="C55" i="3"/>
  <c r="B17" i="3"/>
  <c r="D27" i="5"/>
  <c r="C27" i="5" s="1"/>
  <c r="D36" i="5"/>
  <c r="C36" i="5" s="1"/>
  <c r="B25" i="3"/>
  <c r="C25" i="3" s="1"/>
  <c r="B52" i="3"/>
  <c r="B28" i="5"/>
  <c r="B37" i="5"/>
  <c r="C37" i="5" s="1"/>
  <c r="D35" i="3"/>
  <c r="C13" i="2"/>
  <c r="C22" i="2" s="1"/>
  <c r="C52" i="3"/>
  <c r="C65" i="5"/>
  <c r="D81" i="5"/>
  <c r="C81" i="5" s="1"/>
  <c r="C43" i="5"/>
  <c r="B35" i="3"/>
  <c r="C72" i="5"/>
  <c r="C35" i="3" l="1"/>
  <c r="D89" i="5"/>
  <c r="C89" i="5" s="1"/>
  <c r="D28" i="5"/>
  <c r="C28" i="5" s="1"/>
  <c r="C17" i="3"/>
</calcChain>
</file>

<file path=xl/sharedStrings.xml><?xml version="1.0" encoding="utf-8"?>
<sst xmlns="http://schemas.openxmlformats.org/spreadsheetml/2006/main" count="246" uniqueCount="111">
  <si>
    <t>DJEČJI VRTIĆ BEDEKOVČINA</t>
  </si>
  <si>
    <t>I. OPĆI DIO</t>
  </si>
  <si>
    <t>A. SAŽETAK  RAČUNA PRIHODA I RASHODA</t>
  </si>
  <si>
    <t>Brojčana oznaka i naziv</t>
  </si>
  <si>
    <t>Tekući plan
2026.</t>
  </si>
  <si>
    <t>Povećanje / smanjenje plana</t>
  </si>
  <si>
    <t>Rebalans
2026.</t>
  </si>
  <si>
    <t>1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</si>
  <si>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</si>
  <si>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</si>
  <si>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</si>
  <si>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</si>
  <si>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</si>
  <si>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</si>
  <si>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- VIŠAK/MANJAK</t>
  </si>
  <si>
    <t>B. SAŽETAK  RAČUNA FINANCIRANJA</t>
  </si>
  <si>
    <t>8 Primici od financijske imovine i zaduživanja</t>
  </si>
  <si>
    <t>5 Izdaci za financijsku imovinu i otplate zajmova</t>
  </si>
  <si>
    <t>NETO FINANCIRANJE (8 - 5)</t>
  </si>
  <si>
    <t xml:space="preserve">VIŠAK/MANJAK + NETO FINANCIRANJE </t>
  </si>
  <si>
    <t>C. PRENESENI VIŠAK ILI MANJAK</t>
  </si>
  <si>
    <t>PRIJENOS VIŠKA/MANJKA IZ PRETHODNE(IH) GODINE</t>
  </si>
  <si>
    <t>PRIJENOS VIŠKA/MANJKA U SLJEDEĆE RAZDOBLJE</t>
  </si>
  <si>
    <t>VIŠAK/MANJAK + NETO FINANCIRANJE + PRIJENOS VIŠKA/MANJKA IZ PRETHODNE(IH) GODINE - PRIJENOS VIŠKA/MANJKA U SLJEDEĆE RAZDOBLJE</t>
  </si>
  <si>
    <t>D. VIŠEGODIŠNJI PLAN URAVNOTEŽENJA</t>
  </si>
  <si>
    <t>VIŠAK/MANJAK IZ PORETHODNE(IH) GODINE KOJI ĆE SE RASPOREDITI/POKRITI</t>
  </si>
  <si>
    <t>VIŠAK/MANJAK TEKUĆE GODINE</t>
  </si>
  <si>
    <t>A. RAČUN PRIHODA I RASHODA</t>
  </si>
  <si>
    <t xml:space="preserve">A1. PRIHODI I RASHODI PREMA EKONOMSKOJ KLASIFIKACIJI </t>
  </si>
  <si>
    <t>Brojčana oznaka i naziv grupe</t>
  </si>
  <si>
    <t>UKUPNO PRIHODI</t>
  </si>
  <si>
    <t xml:space="preserve"> 63 Pomoći iz inozemstva i od subjekata unutar općeg proračuna</t>
  </si>
  <si>
    <t xml:space="preserve"> 65 Prihodi od upravnih i admin. pristojbi, pristojbi po posebn.propisima i naknada</t>
  </si>
  <si>
    <t xml:space="preserve"> 66 Prihodi od prodaje proizvoda i robe te pruženih usluga i prihodi od donacija</t>
  </si>
  <si>
    <t xml:space="preserve"> 67 Prihodi iz nadležnog proračuna i od HZZO-a temeljem ugovornih obveza</t>
  </si>
  <si>
    <t>SVEUKUPNO:</t>
  </si>
  <si>
    <t>UKUPNO RASHODI</t>
  </si>
  <si>
    <t xml:space="preserve"> 31 Rashodi za zaposlene</t>
  </si>
  <si>
    <t xml:space="preserve"> 32 Materijalni rashodi</t>
  </si>
  <si>
    <t xml:space="preserve"> 34 Financijski rashodi</t>
  </si>
  <si>
    <t xml:space="preserve"> 42 Rashodi za nabavu proizvedene dugotrajne imovine</t>
  </si>
  <si>
    <t xml:space="preserve"> 45 Rashodi za dodatna ulaganja na nefinancijskoj imovini</t>
  </si>
  <si>
    <t>A2. PRIHODI I RASHODI PREMA IZVORIMA FINANCIRANJA</t>
  </si>
  <si>
    <t>Rebalns
2026.</t>
  </si>
  <si>
    <t>1 OPĆI PRIHODI I PRIMICI</t>
  </si>
  <si>
    <t xml:space="preserve"> 11 Iz proračuna</t>
  </si>
  <si>
    <t>3 VLASTITI PRIHODI</t>
  </si>
  <si>
    <t xml:space="preserve"> 31 Vlastiti prihodi</t>
  </si>
  <si>
    <t>4 PRIHODI ZA POSEBNE NAMJENE</t>
  </si>
  <si>
    <t xml:space="preserve"> 43 Sredstva za posebne namjene</t>
  </si>
  <si>
    <t>5 POMOĆI</t>
  </si>
  <si>
    <t xml:space="preserve"> 50 Pomoći iz državnog proračuna</t>
  </si>
  <si>
    <t xml:space="preserve"> 52 Iz drugih proračuna</t>
  </si>
  <si>
    <t>6 DONACIJE</t>
  </si>
  <si>
    <t xml:space="preserve"> 61 Donacije</t>
  </si>
  <si>
    <t>A3. RASHODI PREMA FUNKCIJSKOJ KLASIFIKACIJI</t>
  </si>
  <si>
    <t>09 Obrazovanje</t>
  </si>
  <si>
    <t xml:space="preserve"> 091 </t>
  </si>
  <si>
    <t>B. RAČUN FINANCIRANJA</t>
  </si>
  <si>
    <t xml:space="preserve">B1. RAČUN FINANCIRANJA PREMA EKONOMSKOJ KLASIFIKACIJI </t>
  </si>
  <si>
    <t>UKUPNO PRIMICI</t>
  </si>
  <si>
    <t>UKUPNO IZDACI</t>
  </si>
  <si>
    <t>B2. RAČUN FINANCIRANJA PREMA IZVORIMA FINANCIRANJA</t>
  </si>
  <si>
    <t>Novi plan 2026.</t>
  </si>
  <si>
    <t xml:space="preserve">POSEBNI DIO PO ORGANIZACIJSKOJ KLASIFIKACIJI </t>
  </si>
  <si>
    <t>PRIHODI I PRIMICI</t>
  </si>
  <si>
    <t>UKUPNO PRIHODI I PRIMICI</t>
  </si>
  <si>
    <t>001 DJEČJI VRTIĆ</t>
  </si>
  <si>
    <t xml:space="preserve"> 00101 DJEČJI VRTIĆ</t>
  </si>
  <si>
    <t>RASHODI I IZDACI</t>
  </si>
  <si>
    <t>UKUPNO RASHODI I IZDACI</t>
  </si>
  <si>
    <t>II. POSEBNI DIO</t>
  </si>
  <si>
    <t xml:space="preserve"> 01 DJEČJI VRTIĆ</t>
  </si>
  <si>
    <t xml:space="preserve">            Rekapitulacija izvora financiranja</t>
  </si>
  <si>
    <t xml:space="preserve">            11 Iz proračuna</t>
  </si>
  <si>
    <t xml:space="preserve">1.082.040,00 </t>
  </si>
  <si>
    <t xml:space="preserve">1.005.170,00 </t>
  </si>
  <si>
    <t xml:space="preserve">            31 Vlastiti prihodi</t>
  </si>
  <si>
    <t xml:space="preserve">1.500,00 </t>
  </si>
  <si>
    <t xml:space="preserve">1.300,00 </t>
  </si>
  <si>
    <t xml:space="preserve">            43 Sredstva za posebne namjene</t>
  </si>
  <si>
    <t xml:space="preserve">234.580,00 </t>
  </si>
  <si>
    <t xml:space="preserve">261.400,00 </t>
  </si>
  <si>
    <t xml:space="preserve">            5011 Pomoći iz državnog proračuna kroz opće prihode i primitke</t>
  </si>
  <si>
    <t xml:space="preserve">128.580,00 </t>
  </si>
  <si>
    <t xml:space="preserve">178.130,00 </t>
  </si>
  <si>
    <t xml:space="preserve">            52 Iz drugih proračuna</t>
  </si>
  <si>
    <t xml:space="preserve">8.300,00 </t>
  </si>
  <si>
    <t xml:space="preserve">9.000,00 </t>
  </si>
  <si>
    <t xml:space="preserve">            61 Donacije</t>
  </si>
  <si>
    <t xml:space="preserve">1.000,00 </t>
  </si>
  <si>
    <t xml:space="preserve">  1001 PREDŠKOLSKI ODGOJ</t>
  </si>
  <si>
    <t xml:space="preserve">   A100101 Stručno osoblje i materijalni troškovi DV</t>
  </si>
  <si>
    <t xml:space="preserve">    11 Iz proračuna</t>
  </si>
  <si>
    <t xml:space="preserve">     3 Rashodi poslovanja</t>
  </si>
  <si>
    <t xml:space="preserve">      31 Rashodi za zaposlene</t>
  </si>
  <si>
    <t xml:space="preserve">      32 Materijalni rashodi</t>
  </si>
  <si>
    <t xml:space="preserve">    31 Vlastiti prihodi</t>
  </si>
  <si>
    <t xml:space="preserve">    43 Sredstva za posebne namjene</t>
  </si>
  <si>
    <t xml:space="preserve">      34 Financijski rashodi</t>
  </si>
  <si>
    <t xml:space="preserve">    52 Iz drugih proračuna</t>
  </si>
  <si>
    <t xml:space="preserve">    61 Donacije</t>
  </si>
  <si>
    <t xml:space="preserve">    5011 Pomoći iz državnog proračuna kroz opće prihode i primitke</t>
  </si>
  <si>
    <t xml:space="preserve">   A100103 Stručno osoblje i materijalni troškovi predškole</t>
  </si>
  <si>
    <t xml:space="preserve">   A100104 Stručno osoblje i materijalni troškovi pripravnika</t>
  </si>
  <si>
    <t xml:space="preserve">   AA100102 Stručno osoblje i materijalni troškovi asistenta</t>
  </si>
  <si>
    <t xml:space="preserve">   K100102 Nabava dugotrajne imovine DV</t>
  </si>
  <si>
    <t xml:space="preserve">     4 Rashodi za nabavu nefinancijske imovine</t>
  </si>
  <si>
    <t xml:space="preserve">      42 Rashodi za nabavu proizvedene dugotrajne imovine</t>
  </si>
  <si>
    <t xml:space="preserve">      45 Rashodi za dodatna ulaganja na nefinancijskoj imovini</t>
  </si>
  <si>
    <t>I. IZMJENE I DOPUNE FINANCIJSKOG PLANA DJEČJEG VRTIĆA BEDEKOVČINA ZA 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</si>
</sst>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3743705557422"/>
        <bgColor auto="1"/>
      </patternFill>
    </fill>
    <fill>
      <patternFill patternType="solid">
        <fgColor theme="0" tint="-4.9989318521683403E-2"/>
        <bgColor auto="1"/>
      </patternFill>
    </fill>
    <fill>
      <patternFill patternType="solid">
        <fgColor theme="3" tint="0.79992065187536243"/>
        <bgColor auto="1"/>
      </patternFill>
    </fill>
    <fill>
      <patternFill patternType="solid">
        <fgColor theme="5" tint="0.79992065187536243"/>
        <bgColor auto="1"/>
      </patternFill>
    </fill>
    <fill>
      <patternFill patternType="solid">
        <fgColor theme="6" tint="0.79992065187536243"/>
        <bgColor auto="1"/>
      </patternFill>
    </fill>
    <fill>
      <patternFill patternType="solid">
        <fgColor theme="7" tint="0.79992065187536243"/>
        <bgColor auto="1"/>
      </patternFill>
    </fill>
    <fill>
      <patternFill patternType="solid">
        <fgColor theme="8" tint="0.79992065187536243"/>
        <bgColor auto="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4" fontId="10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right" vertical="center"/>
    </xf>
    <xf numFmtId="0" fontId="4" fillId="2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4" fontId="10" fillId="0" borderId="0" xfId="0" applyNumberFormat="1" applyFont="1" applyAlignment="1">
      <alignment horizontal="right" vertical="center"/>
    </xf>
    <xf numFmtId="0" fontId="1" fillId="0" borderId="0" xfId="0" quotePrefix="1" applyFont="1"/>
    <xf numFmtId="0" fontId="11" fillId="0" borderId="0" xfId="0" applyFont="1"/>
    <xf numFmtId="0" fontId="12" fillId="0" borderId="0" xfId="0" applyFont="1"/>
    <xf numFmtId="0" fontId="4" fillId="2" borderId="1" xfId="0" applyFont="1" applyFill="1" applyBorder="1" applyAlignment="1">
      <alignment horizontal="left" vertical="center"/>
    </xf>
    <xf numFmtId="164" fontId="4" fillId="2" borderId="3" xfId="0" applyNumberFormat="1" applyFont="1" applyFill="1" applyBorder="1" applyAlignment="1">
      <alignment vertical="center"/>
    </xf>
    <xf numFmtId="164" fontId="4" fillId="2" borderId="3" xfId="0" applyNumberFormat="1" applyFont="1" applyFill="1" applyBorder="1" applyAlignment="1">
      <alignment horizontal="right" vertical="center"/>
    </xf>
    <xf numFmtId="0" fontId="13" fillId="3" borderId="4" xfId="0" applyFont="1" applyFill="1" applyBorder="1" applyAlignment="1">
      <alignment horizontal="left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164" fontId="10" fillId="0" borderId="5" xfId="0" applyNumberFormat="1" applyFont="1" applyBorder="1" applyAlignment="1">
      <alignment horizontal="right" vertical="center"/>
    </xf>
    <xf numFmtId="0" fontId="4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left" vertical="center"/>
    </xf>
    <xf numFmtId="0" fontId="14" fillId="4" borderId="5" xfId="0" applyFont="1" applyFill="1" applyBorder="1" applyAlignment="1">
      <alignment horizontal="left" vertical="center"/>
    </xf>
    <xf numFmtId="164" fontId="14" fillId="4" borderId="5" xfId="0" applyNumberFormat="1" applyFont="1" applyFill="1" applyBorder="1" applyAlignment="1">
      <alignment horizontal="right" vertical="center"/>
    </xf>
    <xf numFmtId="0" fontId="15" fillId="0" borderId="6" xfId="0" applyFont="1" applyBorder="1" applyAlignment="1">
      <alignment vertical="center"/>
    </xf>
    <xf numFmtId="164" fontId="15" fillId="0" borderId="7" xfId="0" applyNumberFormat="1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164" fontId="15" fillId="0" borderId="0" xfId="0" applyNumberFormat="1" applyFont="1" applyAlignment="1">
      <alignment horizontal="right" vertical="center"/>
    </xf>
    <xf numFmtId="49" fontId="15" fillId="0" borderId="0" xfId="0" applyNumberFormat="1" applyFont="1" applyAlignment="1">
      <alignment horizontal="right" vertical="center"/>
    </xf>
    <xf numFmtId="0" fontId="8" fillId="5" borderId="5" xfId="0" applyFont="1" applyFill="1" applyBorder="1" applyAlignment="1">
      <alignment horizontal="left" vertical="center"/>
    </xf>
    <xf numFmtId="164" fontId="8" fillId="5" borderId="5" xfId="0" applyNumberFormat="1" applyFont="1" applyFill="1" applyBorder="1" applyAlignment="1">
      <alignment horizontal="right" vertical="center"/>
    </xf>
    <xf numFmtId="0" fontId="7" fillId="6" borderId="5" xfId="0" applyFont="1" applyFill="1" applyBorder="1" applyAlignment="1">
      <alignment horizontal="left" vertical="center"/>
    </xf>
    <xf numFmtId="164" fontId="7" fillId="6" borderId="5" xfId="0" applyNumberFormat="1" applyFont="1" applyFill="1" applyBorder="1" applyAlignment="1">
      <alignment horizontal="right" vertical="center"/>
    </xf>
    <xf numFmtId="0" fontId="16" fillId="7" borderId="5" xfId="0" applyFont="1" applyFill="1" applyBorder="1" applyAlignment="1">
      <alignment horizontal="left" vertical="center"/>
    </xf>
    <xf numFmtId="164" fontId="16" fillId="7" borderId="5" xfId="0" applyNumberFormat="1" applyFont="1" applyFill="1" applyBorder="1" applyAlignment="1">
      <alignment horizontal="right" vertical="center"/>
    </xf>
    <xf numFmtId="0" fontId="10" fillId="8" borderId="5" xfId="0" applyFont="1" applyFill="1" applyBorder="1" applyAlignment="1">
      <alignment horizontal="left" vertical="center"/>
    </xf>
    <xf numFmtId="164" fontId="10" fillId="8" borderId="5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zoomScaleNormal="100" workbookViewId="0">
      <pane ySplit="6" topLeftCell="A10" activePane="bottomLeft" state="frozen"/>
      <selection pane="bottomLeft" activeCell="D29" sqref="D29"/>
    </sheetView>
  </sheetViews>
  <sheetFormatPr defaultColWidth="9.140625" defaultRowHeight="15" x14ac:dyDescent="0.25"/>
  <cols>
    <col min="1" max="1" width="74.28515625" style="1" bestFit="1" customWidth="1"/>
    <col min="2" max="2" width="19.7109375" style="1" customWidth="1"/>
    <col min="3" max="3" width="16.28515625" style="1" bestFit="1" customWidth="1"/>
    <col min="4" max="4" width="57" style="1" customWidth="1"/>
  </cols>
  <sheetData>
    <row r="1" spans="1:4" s="2" customFormat="1" ht="20.100000000000001" customHeight="1" x14ac:dyDescent="0.2">
      <c r="A1" s="3" t="s">
        <v>0</v>
      </c>
      <c r="B1" s="4"/>
      <c r="C1" s="5"/>
      <c r="D1" s="4"/>
    </row>
    <row r="2" spans="1:4" s="6" customFormat="1" ht="30" customHeight="1" x14ac:dyDescent="0.25">
      <c r="A2" s="55" t="s">
        <v>110</v>
      </c>
      <c r="B2" s="55"/>
      <c r="C2" s="55"/>
      <c r="D2" s="55"/>
    </row>
    <row r="3" spans="1:4" s="6" customFormat="1" ht="30" customHeight="1" x14ac:dyDescent="0.25">
      <c r="A3" s="54" t="s">
        <v>1</v>
      </c>
      <c r="B3" s="54"/>
      <c r="C3" s="54"/>
      <c r="D3" s="54"/>
    </row>
    <row r="4" spans="1:4" s="7" customFormat="1" ht="24.95" customHeight="1" x14ac:dyDescent="0.25">
      <c r="A4" s="8" t="s">
        <v>2</v>
      </c>
      <c r="B4" s="9"/>
      <c r="C4" s="9"/>
      <c r="D4" s="9"/>
    </row>
    <row r="5" spans="1:4" ht="39.200000000000003" customHeight="1" x14ac:dyDescent="0.25">
      <c r="A5" s="10" t="s">
        <v>3</v>
      </c>
      <c r="B5" s="10" t="s">
        <v>4</v>
      </c>
      <c r="C5" s="10" t="s">
        <v>5</v>
      </c>
      <c r="D5" s="10" t="s">
        <v>6</v>
      </c>
    </row>
    <row r="6" spans="1:4" s="11" customFormat="1" ht="15.95" customHeight="1" x14ac:dyDescent="0.25">
      <c r="A6" s="12" t="s">
        <v>7</v>
      </c>
      <c r="B6" s="12">
        <f>COLUMN()</f>
        <v>2</v>
      </c>
      <c r="C6" s="12" t="str">
        <f>_xlfn.CONCAT(TEXT(COLUMN(),"@")," (",TEXT(D6,"@")," - ",TEXT(B6,"@"),")")</f>
        <v>3 (4 - 2)</v>
      </c>
      <c r="D6" s="12">
        <f>COLUMN()</f>
        <v>4</v>
      </c>
    </row>
    <row r="7" spans="1:4" s="11" customFormat="1" ht="30" customHeight="1" x14ac:dyDescent="0.25">
      <c r="A7" s="13" t="s">
        <v>8</v>
      </c>
      <c r="B7" s="14">
        <f>B8+B9</f>
        <v>1456000</v>
      </c>
      <c r="C7" s="14">
        <f>C8+C9</f>
        <v>108141</v>
      </c>
      <c r="D7" s="14">
        <f>D8+D9</f>
        <v>1564141</v>
      </c>
    </row>
    <row r="8" spans="1:4" s="11" customFormat="1" ht="24.95" customHeight="1" x14ac:dyDescent="0.25">
      <c r="A8" s="15" t="s">
        <v>9</v>
      </c>
      <c r="B8" s="16">
        <v>1456000</v>
      </c>
      <c r="C8" s="16">
        <f>D8-B8</f>
        <v>108141</v>
      </c>
      <c r="D8" s="16">
        <v>1564141</v>
      </c>
    </row>
    <row r="9" spans="1:4" s="11" customFormat="1" ht="24.95" customHeight="1" x14ac:dyDescent="0.25">
      <c r="A9" s="15" t="s">
        <v>10</v>
      </c>
      <c r="B9" s="16">
        <v>0</v>
      </c>
      <c r="C9" s="16">
        <f>D9-B9</f>
        <v>0</v>
      </c>
      <c r="D9" s="16">
        <v>0</v>
      </c>
    </row>
    <row r="10" spans="1:4" ht="30" customHeight="1" x14ac:dyDescent="0.25">
      <c r="A10" s="13" t="s">
        <v>11</v>
      </c>
      <c r="B10" s="14">
        <f>B11+B12</f>
        <v>1456000</v>
      </c>
      <c r="C10" s="14">
        <f>C11+C12</f>
        <v>0</v>
      </c>
      <c r="D10" s="14">
        <f>D11+D12</f>
        <v>1456000</v>
      </c>
    </row>
    <row r="11" spans="1:4" s="11" customFormat="1" ht="24.95" customHeight="1" x14ac:dyDescent="0.25">
      <c r="A11" s="15" t="s">
        <v>12</v>
      </c>
      <c r="B11" s="16">
        <v>1453500</v>
      </c>
      <c r="C11" s="16">
        <f>D11-B11</f>
        <v>-12000</v>
      </c>
      <c r="D11" s="16">
        <v>1441500</v>
      </c>
    </row>
    <row r="12" spans="1:4" s="11" customFormat="1" ht="24.95" customHeight="1" x14ac:dyDescent="0.25">
      <c r="A12" s="15" t="s">
        <v>13</v>
      </c>
      <c r="B12" s="16">
        <v>2500</v>
      </c>
      <c r="C12" s="16">
        <f>D12-B12</f>
        <v>12000</v>
      </c>
      <c r="D12" s="16">
        <v>14500</v>
      </c>
    </row>
    <row r="13" spans="1:4" ht="30" customHeight="1" x14ac:dyDescent="0.25">
      <c r="A13" s="13" t="s">
        <v>14</v>
      </c>
      <c r="B13" s="14">
        <f>B8+B9-B11-B12</f>
        <v>0</v>
      </c>
      <c r="C13" s="14">
        <f>C8+C9-C11-C12</f>
        <v>108141</v>
      </c>
      <c r="D13" s="14">
        <f>D8+D9-D11-D12</f>
        <v>108141</v>
      </c>
    </row>
    <row r="14" spans="1:4" x14ac:dyDescent="0.25">
      <c r="A14" s="17"/>
      <c r="B14" s="18"/>
      <c r="C14" s="18"/>
      <c r="D14" s="18"/>
    </row>
    <row r="15" spans="1:4" x14ac:dyDescent="0.25">
      <c r="A15" s="17"/>
      <c r="B15" s="18"/>
      <c r="C15" s="18"/>
      <c r="D15" s="18"/>
    </row>
    <row r="16" spans="1:4" s="7" customFormat="1" ht="21.75" customHeight="1" x14ac:dyDescent="0.2">
      <c r="A16" s="19" t="s">
        <v>15</v>
      </c>
      <c r="B16" s="9"/>
      <c r="C16" s="9"/>
      <c r="D16" s="9"/>
    </row>
    <row r="17" spans="1:4" ht="39.200000000000003" customHeight="1" x14ac:dyDescent="0.25">
      <c r="A17" s="10" t="s">
        <v>3</v>
      </c>
      <c r="B17" s="10" t="str">
        <f>B5</f>
        <v>Tekući plan
2026.</v>
      </c>
      <c r="C17" s="10" t="str">
        <f>C5</f>
        <v>Povećanje / smanjenje plana</v>
      </c>
      <c r="D17" s="10" t="str">
        <f>D5</f>
        <v>Rebalans
2026.</v>
      </c>
    </row>
    <row r="18" spans="1:4" s="11" customFormat="1" ht="15.95" customHeight="1" x14ac:dyDescent="0.25">
      <c r="A18" s="12" t="s">
        <v>7</v>
      </c>
      <c r="B18" s="12">
        <f>COLUMN()</f>
        <v>2</v>
      </c>
      <c r="C18" s="12" t="str">
        <f>_xlfn.CONCAT(TEXT(COLUMN(),"@")," (",TEXT(D18,"@")," - ",TEXT(B18,"@"),")")</f>
        <v>3 (4 - 2)</v>
      </c>
      <c r="D18" s="12">
        <f>COLUMN()</f>
        <v>4</v>
      </c>
    </row>
    <row r="19" spans="1:4" s="11" customFormat="1" ht="24.95" customHeight="1" x14ac:dyDescent="0.25">
      <c r="A19" s="15" t="s">
        <v>16</v>
      </c>
      <c r="B19" s="16">
        <v>0</v>
      </c>
      <c r="C19" s="16">
        <f>D19-B19</f>
        <v>0</v>
      </c>
      <c r="D19" s="16">
        <v>0</v>
      </c>
    </row>
    <row r="20" spans="1:4" s="11" customFormat="1" ht="24.95" customHeight="1" x14ac:dyDescent="0.25">
      <c r="A20" s="15" t="s">
        <v>17</v>
      </c>
      <c r="B20" s="16">
        <v>0</v>
      </c>
      <c r="C20" s="16">
        <f>D20-B20</f>
        <v>0</v>
      </c>
      <c r="D20" s="16">
        <v>0</v>
      </c>
    </row>
    <row r="21" spans="1:4" s="11" customFormat="1" ht="30" customHeight="1" x14ac:dyDescent="0.25">
      <c r="A21" s="13" t="s">
        <v>18</v>
      </c>
      <c r="B21" s="14">
        <f>B19-B20</f>
        <v>0</v>
      </c>
      <c r="C21" s="14">
        <f>C19-C20</f>
        <v>0</v>
      </c>
      <c r="D21" s="14">
        <f>D19-D20</f>
        <v>0</v>
      </c>
    </row>
    <row r="22" spans="1:4" ht="30" customHeight="1" x14ac:dyDescent="0.25">
      <c r="A22" s="13" t="s">
        <v>19</v>
      </c>
      <c r="B22" s="14">
        <f>B13+B21</f>
        <v>0</v>
      </c>
      <c r="C22" s="14">
        <f>C13+C21</f>
        <v>108141</v>
      </c>
      <c r="D22" s="14">
        <f>D13+D21</f>
        <v>108141</v>
      </c>
    </row>
    <row r="23" spans="1:4" ht="30" customHeight="1" x14ac:dyDescent="0.25">
      <c r="A23" s="20"/>
      <c r="B23" s="21"/>
      <c r="C23" s="21"/>
      <c r="D23" s="21"/>
    </row>
    <row r="24" spans="1:4" s="7" customFormat="1" ht="21.75" customHeight="1" x14ac:dyDescent="0.2">
      <c r="A24" s="19" t="s">
        <v>20</v>
      </c>
      <c r="B24" s="9"/>
      <c r="C24" s="9"/>
      <c r="D24" s="9"/>
    </row>
    <row r="25" spans="1:4" ht="39.200000000000003" customHeight="1" x14ac:dyDescent="0.25">
      <c r="A25" s="10" t="s">
        <v>3</v>
      </c>
      <c r="B25" s="10" t="str">
        <f>B5</f>
        <v>Tekući plan
2026.</v>
      </c>
      <c r="C25" s="10" t="str">
        <f>C5</f>
        <v>Povećanje / smanjenje plana</v>
      </c>
      <c r="D25" s="10" t="str">
        <f>D5</f>
        <v>Rebalans
2026.</v>
      </c>
    </row>
    <row r="26" spans="1:4" s="11" customFormat="1" ht="15.95" customHeight="1" x14ac:dyDescent="0.25">
      <c r="A26" s="12" t="s">
        <v>7</v>
      </c>
      <c r="B26" s="12">
        <f>COLUMN()</f>
        <v>2</v>
      </c>
      <c r="C26" s="12" t="str">
        <f>_xlfn.CONCAT(TEXT(COLUMN(),"@")," (",TEXT(D26,"@")," - ",TEXT(B26,"@"),")")</f>
        <v>3 (4 - 2)</v>
      </c>
      <c r="D26" s="12">
        <f>COLUMN()</f>
        <v>4</v>
      </c>
    </row>
    <row r="27" spans="1:4" s="11" customFormat="1" ht="24.95" customHeight="1" x14ac:dyDescent="0.25">
      <c r="A27" s="15" t="s">
        <v>21</v>
      </c>
      <c r="B27" s="16">
        <v>0</v>
      </c>
      <c r="C27" s="16"/>
      <c r="D27" s="16">
        <v>0</v>
      </c>
    </row>
    <row r="28" spans="1:4" s="11" customFormat="1" ht="24.95" customHeight="1" x14ac:dyDescent="0.25">
      <c r="A28" s="15" t="s">
        <v>22</v>
      </c>
      <c r="B28" s="16">
        <v>0</v>
      </c>
      <c r="C28" s="16"/>
      <c r="D28" s="16">
        <v>0</v>
      </c>
    </row>
    <row r="29" spans="1:4" ht="54" customHeight="1" x14ac:dyDescent="0.25">
      <c r="A29" s="22" t="s">
        <v>23</v>
      </c>
      <c r="B29" s="14">
        <f>B22+B27-B28</f>
        <v>0</v>
      </c>
      <c r="C29" s="14"/>
      <c r="D29" s="14">
        <f>D22+D27-D28</f>
        <v>108141</v>
      </c>
    </row>
    <row r="30" spans="1:4" ht="18.75" customHeight="1" x14ac:dyDescent="0.25">
      <c r="A30" s="20"/>
      <c r="B30" s="21"/>
      <c r="C30" s="21"/>
      <c r="D30" s="21"/>
    </row>
    <row r="31" spans="1:4" s="7" customFormat="1" ht="21.75" customHeight="1" x14ac:dyDescent="0.2">
      <c r="A31" s="19" t="s">
        <v>24</v>
      </c>
      <c r="B31" s="9"/>
      <c r="C31" s="9"/>
      <c r="D31" s="9"/>
    </row>
    <row r="32" spans="1:4" ht="39.200000000000003" customHeight="1" x14ac:dyDescent="0.25">
      <c r="A32" s="10" t="s">
        <v>3</v>
      </c>
      <c r="B32" s="10" t="str">
        <f>B5</f>
        <v>Tekući plan
2026.</v>
      </c>
      <c r="C32" s="10" t="str">
        <f>C5</f>
        <v>Povećanje / smanjenje plana</v>
      </c>
      <c r="D32" s="10" t="str">
        <f>D5</f>
        <v>Rebalans
2026.</v>
      </c>
    </row>
    <row r="33" spans="1:4" s="11" customFormat="1" ht="15.95" customHeight="1" x14ac:dyDescent="0.25">
      <c r="A33" s="12" t="s">
        <v>7</v>
      </c>
      <c r="B33" s="12">
        <f>COLUMN()</f>
        <v>2</v>
      </c>
      <c r="C33" s="12" t="str">
        <f>_xlfn.CONCAT(TEXT(COLUMN(),"@")," (",TEXT(D33,"@")," - ",TEXT(B33,"@"),")")</f>
        <v>3 (4 - 2)</v>
      </c>
      <c r="D33" s="12">
        <f>COLUMN()</f>
        <v>4</v>
      </c>
    </row>
    <row r="34" spans="1:4" s="11" customFormat="1" ht="24.95" customHeight="1" x14ac:dyDescent="0.25">
      <c r="A34" s="15" t="s">
        <v>21</v>
      </c>
      <c r="B34" s="16">
        <v>0</v>
      </c>
      <c r="C34" s="16"/>
      <c r="D34" s="16">
        <f>D27</f>
        <v>0</v>
      </c>
    </row>
    <row r="35" spans="1:4" s="11" customFormat="1" ht="24.95" customHeight="1" x14ac:dyDescent="0.25">
      <c r="A35" s="15" t="s">
        <v>25</v>
      </c>
      <c r="B35" s="16">
        <v>0</v>
      </c>
      <c r="C35" s="16"/>
      <c r="D35" s="16">
        <f>IF(AND(D27 &lt; 0, D28 &lt;= 0, D28 &gt; D27), D27-D28, IF(AND(D27 &gt; 0, D28 &gt;= 0, D27 &gt; D28), D27-D28, IF(AND(D27 &gt; 0, D28 &lt; 0), D27, IF(AND(D27 &lt; 0, D28 &gt; 0), D27, 0)) ))</f>
        <v>0</v>
      </c>
    </row>
    <row r="36" spans="1:4" s="11" customFormat="1" ht="24.95" customHeight="1" x14ac:dyDescent="0.25">
      <c r="A36" s="15" t="s">
        <v>26</v>
      </c>
      <c r="B36" s="16">
        <f>IF(AND(B27 &lt; 0, B28 &lt; 0, B28 &lt; B27), B28-B27, IF(AND(B27 &gt; 0, B28 &gt; 0, B28 &gt; B27), B28-B27, IF(AND(B27 &lt; 0, B28 &gt; 0), B28-B27, IF(AND(B27 &gt; 0, B28 &lt; 0), B28-B27, 0))))</f>
        <v>0</v>
      </c>
      <c r="C36" s="16"/>
      <c r="D36" s="16">
        <f>IF(AND(D27 &lt; 0, D28 &lt; 0, D28 &lt; D27), D28-D27, IF(AND(D27 &gt; 0, D28 &gt; 0, D28 &gt; D27), D28-D27, IF(AND(D27 &lt; 0, D28 &gt; 0), D28-D27, IF(AND(D27 &gt; 0, D28 &lt; 0), D28-D27, 0))))</f>
        <v>0</v>
      </c>
    </row>
    <row r="37" spans="1:4" s="11" customFormat="1" ht="24.95" customHeight="1" x14ac:dyDescent="0.25">
      <c r="A37" s="15" t="s">
        <v>22</v>
      </c>
      <c r="B37" s="16">
        <f>B34-B35+B36</f>
        <v>0</v>
      </c>
      <c r="C37" s="16"/>
      <c r="D37" s="16">
        <f>D34-D35+D36</f>
        <v>0</v>
      </c>
    </row>
    <row r="38" spans="1:4" s="11" customFormat="1" ht="24.95" customHeight="1" x14ac:dyDescent="0.25">
      <c r="A38" s="23"/>
      <c r="B38" s="24"/>
      <c r="C38" s="24"/>
      <c r="D38" s="24"/>
    </row>
    <row r="39" spans="1:4" x14ac:dyDescent="0.25">
      <c r="A39" s="11"/>
      <c r="B39" s="11"/>
      <c r="C39" s="11"/>
      <c r="D39" s="11"/>
    </row>
    <row r="40" spans="1:4" x14ac:dyDescent="0.25">
      <c r="B40" s="25"/>
    </row>
  </sheetData>
  <mergeCells count="2">
    <mergeCell ref="A3:D3"/>
    <mergeCell ref="A2:D2"/>
  </mergeCells>
  <pageMargins left="0.39370078740157499" right="0.39370078740157499" top="0.39370078740157499" bottom="0.511811023622047" header="0" footer="0.31496062992126"/>
  <pageSetup paperSize="9" scale="55" fitToHeight="0" orientation="portrait" r:id="rId1"/>
  <headerFooter>
    <oddFooter>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80"/>
  <sheetViews>
    <sheetView tabSelected="1" zoomScaleNormal="100" workbookViewId="0">
      <pane ySplit="5" topLeftCell="A6" activePane="bottomLeft" state="frozen"/>
      <selection pane="bottomLeft" activeCell="D38" sqref="D38"/>
    </sheetView>
  </sheetViews>
  <sheetFormatPr defaultColWidth="9.140625" defaultRowHeight="15" x14ac:dyDescent="0.25"/>
  <cols>
    <col min="1" max="1" width="73.7109375" style="1" customWidth="1"/>
    <col min="2" max="4" width="19.7109375" style="1" customWidth="1"/>
    <col min="5" max="6" width="9.140625" customWidth="1"/>
  </cols>
  <sheetData>
    <row r="1" spans="1:6" s="6" customFormat="1" ht="30" customHeight="1" x14ac:dyDescent="0.25">
      <c r="A1" s="54" t="s">
        <v>1</v>
      </c>
      <c r="B1" s="54"/>
      <c r="C1" s="54"/>
      <c r="D1" s="54"/>
    </row>
    <row r="2" spans="1:6" s="6" customFormat="1" ht="30" customHeight="1" x14ac:dyDescent="0.25">
      <c r="A2" s="54" t="s">
        <v>27</v>
      </c>
      <c r="B2" s="54"/>
      <c r="C2" s="54"/>
      <c r="D2" s="54"/>
    </row>
    <row r="3" spans="1:6" s="26" customFormat="1" ht="24.95" customHeight="1" x14ac:dyDescent="0.3">
      <c r="A3" s="54" t="s">
        <v>28</v>
      </c>
      <c r="B3" s="54"/>
      <c r="C3" s="54"/>
      <c r="D3" s="54"/>
    </row>
    <row r="4" spans="1:6" ht="39.200000000000003" customHeight="1" x14ac:dyDescent="0.25">
      <c r="A4" s="10" t="s">
        <v>29</v>
      </c>
      <c r="B4" s="10" t="s">
        <v>4</v>
      </c>
      <c r="C4" s="10" t="s">
        <v>5</v>
      </c>
      <c r="D4" s="10" t="s">
        <v>6</v>
      </c>
    </row>
    <row r="5" spans="1:6" s="11" customFormat="1" ht="15.95" customHeight="1" x14ac:dyDescent="0.25">
      <c r="A5" s="12" t="s">
        <v>7</v>
      </c>
      <c r="B5" s="12">
        <f>COLUMN()</f>
        <v>2</v>
      </c>
      <c r="C5" s="12" t="str">
        <f>_xlfn.CONCAT(TEXT(COLUMN(),"@")," (",TEXT(D5,"@")," - ",TEXT(B5,"@"),")")</f>
        <v>3 (4 - 2)</v>
      </c>
      <c r="D5" s="12">
        <f>COLUMN()</f>
        <v>4</v>
      </c>
    </row>
    <row r="6" spans="1:6" s="27" customFormat="1" ht="20.100000000000001" customHeight="1" x14ac:dyDescent="0.25">
      <c r="A6" s="28" t="s">
        <v>30</v>
      </c>
      <c r="B6" s="29">
        <f>IFERROR(SUBTOTAL(9,B8:B11),0)</f>
        <v>1456000</v>
      </c>
      <c r="C6" s="30">
        <f t="shared" ref="C6:C12" si="0">D6-B6</f>
        <v>108141</v>
      </c>
      <c r="D6" s="29">
        <f>IFERROR(SUBTOTAL(9,D8:D11),0)</f>
        <v>1564141</v>
      </c>
      <c r="F6" s="11"/>
    </row>
    <row r="7" spans="1:6" x14ac:dyDescent="0.25">
      <c r="A7" s="31" t="s">
        <v>9</v>
      </c>
      <c r="B7" s="32">
        <f>SUBTOTAL(9,B8:B11)</f>
        <v>1456000</v>
      </c>
      <c r="C7" s="32">
        <f t="shared" si="0"/>
        <v>108141</v>
      </c>
      <c r="D7" s="32">
        <f>SUBTOTAL(9,D8:D11)</f>
        <v>1564141</v>
      </c>
    </row>
    <row r="8" spans="1:6" x14ac:dyDescent="0.25">
      <c r="A8" s="33" t="s">
        <v>31</v>
      </c>
      <c r="B8" s="34">
        <v>17300</v>
      </c>
      <c r="C8" s="34">
        <f t="shared" si="0"/>
        <v>840</v>
      </c>
      <c r="D8" s="34">
        <v>18140</v>
      </c>
    </row>
    <row r="9" spans="1:6" x14ac:dyDescent="0.25">
      <c r="A9" s="33" t="s">
        <v>32</v>
      </c>
      <c r="B9" s="34">
        <v>234680</v>
      </c>
      <c r="C9" s="34">
        <f t="shared" si="0"/>
        <v>26820</v>
      </c>
      <c r="D9" s="34">
        <v>261500</v>
      </c>
    </row>
    <row r="10" spans="1:6" x14ac:dyDescent="0.25">
      <c r="A10" s="33" t="s">
        <v>33</v>
      </c>
      <c r="B10" s="34">
        <v>2400</v>
      </c>
      <c r="C10" s="34">
        <f t="shared" si="0"/>
        <v>-200</v>
      </c>
      <c r="D10" s="34">
        <v>2200</v>
      </c>
    </row>
    <row r="11" spans="1:6" x14ac:dyDescent="0.25">
      <c r="A11" s="33" t="s">
        <v>34</v>
      </c>
      <c r="B11" s="34">
        <v>1201620</v>
      </c>
      <c r="C11" s="34">
        <f t="shared" si="0"/>
        <v>80681</v>
      </c>
      <c r="D11" s="34">
        <v>1282301</v>
      </c>
    </row>
    <row r="12" spans="1:6" ht="20.100000000000001" customHeight="1" x14ac:dyDescent="0.25">
      <c r="A12" s="35" t="s">
        <v>35</v>
      </c>
      <c r="B12" s="29">
        <f>IFERROR(SUBTOTAL(9,B8:B11),0)</f>
        <v>1456000</v>
      </c>
      <c r="C12" s="30">
        <f t="shared" si="0"/>
        <v>108141</v>
      </c>
      <c r="D12" s="29">
        <f>IFERROR(SUBTOTAL(9,D8:D11),0)</f>
        <v>1564141</v>
      </c>
    </row>
    <row r="13" spans="1:6" x14ac:dyDescent="0.25">
      <c r="A13" s="11"/>
      <c r="B13" s="11"/>
      <c r="C13" s="11"/>
      <c r="D13" s="11"/>
    </row>
    <row r="14" spans="1:6" x14ac:dyDescent="0.25">
      <c r="A14" s="11"/>
      <c r="B14" s="11"/>
      <c r="C14" s="11"/>
      <c r="D14" s="11"/>
    </row>
    <row r="15" spans="1:6" ht="39.200000000000003" customHeight="1" x14ac:dyDescent="0.25">
      <c r="A15" s="36" t="s">
        <v>29</v>
      </c>
      <c r="B15" s="10" t="s">
        <v>4</v>
      </c>
      <c r="C15" s="10" t="s">
        <v>5</v>
      </c>
      <c r="D15" s="10" t="s">
        <v>6</v>
      </c>
    </row>
    <row r="16" spans="1:6" s="11" customFormat="1" ht="15.95" customHeight="1" x14ac:dyDescent="0.25">
      <c r="A16" s="12" t="s">
        <v>7</v>
      </c>
      <c r="B16" s="12">
        <f>COLUMN()</f>
        <v>2</v>
      </c>
      <c r="C16" s="12" t="str">
        <f>_xlfn.CONCAT(TEXT(COLUMN(),"@")," (",TEXT(D16,"@")," - ",TEXT(B16,"@"),")")</f>
        <v>3 (4 - 2)</v>
      </c>
      <c r="D16" s="12">
        <f>COLUMN()</f>
        <v>4</v>
      </c>
    </row>
    <row r="17" spans="1:4" ht="20.100000000000001" customHeight="1" x14ac:dyDescent="0.25">
      <c r="A17" s="37" t="s">
        <v>36</v>
      </c>
      <c r="B17" s="29">
        <f>IFERROR(SUBTOTAL(9,B19:B24),0)</f>
        <v>1456000</v>
      </c>
      <c r="C17" s="29">
        <f>D25-B25</f>
        <v>0</v>
      </c>
      <c r="D17" s="29">
        <f>IFERROR(SUBTOTAL(9,D19:D24),0)</f>
        <v>1456000</v>
      </c>
    </row>
    <row r="18" spans="1:4" x14ac:dyDescent="0.25">
      <c r="A18" s="31" t="s">
        <v>12</v>
      </c>
      <c r="B18" s="32">
        <f>SUBTOTAL(9,B19:B21)</f>
        <v>1453500</v>
      </c>
      <c r="C18" s="32">
        <f t="shared" ref="C18:C25" si="1">D18-B18</f>
        <v>-12000</v>
      </c>
      <c r="D18" s="32">
        <f>SUBTOTAL(9,D19:D21)</f>
        <v>1441500</v>
      </c>
    </row>
    <row r="19" spans="1:4" x14ac:dyDescent="0.25">
      <c r="A19" s="33" t="s">
        <v>37</v>
      </c>
      <c r="B19" s="34">
        <v>1199170</v>
      </c>
      <c r="C19" s="34">
        <f t="shared" si="1"/>
        <v>-22605</v>
      </c>
      <c r="D19" s="34">
        <v>1176565</v>
      </c>
    </row>
    <row r="20" spans="1:4" x14ac:dyDescent="0.25">
      <c r="A20" s="33" t="s">
        <v>38</v>
      </c>
      <c r="B20" s="34">
        <v>252720</v>
      </c>
      <c r="C20" s="34">
        <f t="shared" si="1"/>
        <v>10605</v>
      </c>
      <c r="D20" s="34">
        <v>263325</v>
      </c>
    </row>
    <row r="21" spans="1:4" x14ac:dyDescent="0.25">
      <c r="A21" s="33" t="s">
        <v>39</v>
      </c>
      <c r="B21" s="34">
        <v>1610</v>
      </c>
      <c r="C21" s="34">
        <f t="shared" si="1"/>
        <v>0</v>
      </c>
      <c r="D21" s="34">
        <v>1610</v>
      </c>
    </row>
    <row r="22" spans="1:4" x14ac:dyDescent="0.25">
      <c r="A22" s="31" t="s">
        <v>13</v>
      </c>
      <c r="B22" s="32">
        <f>SUBTOTAL(9,B23:B24)</f>
        <v>2500</v>
      </c>
      <c r="C22" s="32">
        <f t="shared" si="1"/>
        <v>12000</v>
      </c>
      <c r="D22" s="32">
        <f>SUBTOTAL(9,D23:D24)</f>
        <v>14500</v>
      </c>
    </row>
    <row r="23" spans="1:4" x14ac:dyDescent="0.25">
      <c r="A23" s="33" t="s">
        <v>40</v>
      </c>
      <c r="B23" s="34">
        <v>1000</v>
      </c>
      <c r="C23" s="34">
        <f t="shared" si="1"/>
        <v>12000</v>
      </c>
      <c r="D23" s="34">
        <v>13000</v>
      </c>
    </row>
    <row r="24" spans="1:4" x14ac:dyDescent="0.25">
      <c r="A24" s="33" t="s">
        <v>41</v>
      </c>
      <c r="B24" s="34">
        <v>1500</v>
      </c>
      <c r="C24" s="34">
        <f t="shared" si="1"/>
        <v>0</v>
      </c>
      <c r="D24" s="34">
        <v>1500</v>
      </c>
    </row>
    <row r="25" spans="1:4" ht="20.100000000000001" customHeight="1" x14ac:dyDescent="0.25">
      <c r="A25" s="35" t="s">
        <v>35</v>
      </c>
      <c r="B25" s="29">
        <f>IFERROR(SUBTOTAL(9,B19:B24),0)</f>
        <v>1456000</v>
      </c>
      <c r="C25" s="30">
        <f t="shared" si="1"/>
        <v>0</v>
      </c>
      <c r="D25" s="29">
        <f>IFERROR(SUBTOTAL(9,D19:D24),0)</f>
        <v>1456000</v>
      </c>
    </row>
    <row r="26" spans="1:4" x14ac:dyDescent="0.25">
      <c r="C26" s="11"/>
    </row>
    <row r="27" spans="1:4" x14ac:dyDescent="0.25">
      <c r="B27" s="25"/>
    </row>
    <row r="32" spans="1:4" s="26" customFormat="1" ht="24.95" customHeight="1" x14ac:dyDescent="0.3">
      <c r="A32" s="54" t="s">
        <v>42</v>
      </c>
      <c r="B32" s="54"/>
      <c r="C32" s="54"/>
      <c r="D32" s="54"/>
    </row>
    <row r="33" spans="1:6" ht="39.200000000000003" customHeight="1" x14ac:dyDescent="0.25">
      <c r="A33" s="10" t="s">
        <v>29</v>
      </c>
      <c r="B33" s="10" t="s">
        <v>4</v>
      </c>
      <c r="C33" s="10" t="s">
        <v>5</v>
      </c>
      <c r="D33" s="10" t="s">
        <v>43</v>
      </c>
    </row>
    <row r="34" spans="1:6" s="11" customFormat="1" ht="15.95" customHeight="1" x14ac:dyDescent="0.25">
      <c r="A34" s="12" t="s">
        <v>7</v>
      </c>
      <c r="B34" s="12">
        <f>COLUMN()</f>
        <v>2</v>
      </c>
      <c r="C34" s="12" t="str">
        <f>_xlfn.CONCAT(TEXT(COLUMN(),"@")," (",TEXT(D34,"@")," - ",TEXT(B34,"@"),")")</f>
        <v>3 (4 - 2)</v>
      </c>
      <c r="D34" s="12">
        <f>COLUMN()</f>
        <v>4</v>
      </c>
    </row>
    <row r="35" spans="1:6" s="27" customFormat="1" ht="20.100000000000001" customHeight="1" x14ac:dyDescent="0.25">
      <c r="A35" s="28" t="s">
        <v>30</v>
      </c>
      <c r="B35" s="29">
        <f>IFERROR(SUBTOTAL(9,B37:B46),0)</f>
        <v>1456000</v>
      </c>
      <c r="C35" s="30">
        <f t="shared" ref="C35:C47" si="2">D35-B35</f>
        <v>108141</v>
      </c>
      <c r="D35" s="29">
        <f>IFERROR(SUBTOTAL(9,D37:D46),0)</f>
        <v>1564141</v>
      </c>
      <c r="F35" s="11"/>
    </row>
    <row r="36" spans="1:6" x14ac:dyDescent="0.25">
      <c r="A36" s="31" t="s">
        <v>44</v>
      </c>
      <c r="B36" s="32">
        <f>SUBTOTAL(9,B37:B37)</f>
        <v>1082040</v>
      </c>
      <c r="C36" s="32">
        <f t="shared" si="2"/>
        <v>31271</v>
      </c>
      <c r="D36" s="32">
        <f>SUBTOTAL(9,D37:D37)</f>
        <v>1113311</v>
      </c>
    </row>
    <row r="37" spans="1:6" x14ac:dyDescent="0.25">
      <c r="A37" s="33" t="s">
        <v>45</v>
      </c>
      <c r="B37" s="34">
        <v>1082040</v>
      </c>
      <c r="C37" s="34">
        <f t="shared" si="2"/>
        <v>31271</v>
      </c>
      <c r="D37" s="34">
        <v>1113311</v>
      </c>
    </row>
    <row r="38" spans="1:6" x14ac:dyDescent="0.25">
      <c r="A38" s="31" t="s">
        <v>46</v>
      </c>
      <c r="B38" s="32">
        <f>SUBTOTAL(9,B39:B39)</f>
        <v>1500</v>
      </c>
      <c r="C38" s="32">
        <f t="shared" si="2"/>
        <v>-200</v>
      </c>
      <c r="D38" s="32">
        <f>SUBTOTAL(9,D39:D39)</f>
        <v>1300</v>
      </c>
    </row>
    <row r="39" spans="1:6" x14ac:dyDescent="0.25">
      <c r="A39" s="33" t="s">
        <v>47</v>
      </c>
      <c r="B39" s="34">
        <v>1500</v>
      </c>
      <c r="C39" s="34">
        <f t="shared" si="2"/>
        <v>-200</v>
      </c>
      <c r="D39" s="34">
        <v>1300</v>
      </c>
    </row>
    <row r="40" spans="1:6" x14ac:dyDescent="0.25">
      <c r="A40" s="31" t="s">
        <v>48</v>
      </c>
      <c r="B40" s="32">
        <f>SUBTOTAL(9,B41:B41)</f>
        <v>234580</v>
      </c>
      <c r="C40" s="32">
        <f t="shared" si="2"/>
        <v>26820</v>
      </c>
      <c r="D40" s="32">
        <f>SUBTOTAL(9,D41:D41)</f>
        <v>261400</v>
      </c>
    </row>
    <row r="41" spans="1:6" x14ac:dyDescent="0.25">
      <c r="A41" s="33" t="s">
        <v>49</v>
      </c>
      <c r="B41" s="34">
        <v>234580</v>
      </c>
      <c r="C41" s="34">
        <f t="shared" si="2"/>
        <v>26820</v>
      </c>
      <c r="D41" s="34">
        <v>261400</v>
      </c>
    </row>
    <row r="42" spans="1:6" x14ac:dyDescent="0.25">
      <c r="A42" s="31" t="s">
        <v>50</v>
      </c>
      <c r="B42" s="32">
        <f>SUBTOTAL(9,B43:B44)</f>
        <v>136880</v>
      </c>
      <c r="C42" s="32">
        <f t="shared" si="2"/>
        <v>50250</v>
      </c>
      <c r="D42" s="32">
        <f>SUBTOTAL(9,D43:D44)</f>
        <v>187130</v>
      </c>
    </row>
    <row r="43" spans="1:6" x14ac:dyDescent="0.25">
      <c r="A43" s="33" t="s">
        <v>51</v>
      </c>
      <c r="B43" s="34">
        <v>128580</v>
      </c>
      <c r="C43" s="34">
        <f t="shared" si="2"/>
        <v>49550</v>
      </c>
      <c r="D43" s="34">
        <v>178130</v>
      </c>
    </row>
    <row r="44" spans="1:6" x14ac:dyDescent="0.25">
      <c r="A44" s="33" t="s">
        <v>52</v>
      </c>
      <c r="B44" s="34">
        <v>8300</v>
      </c>
      <c r="C44" s="34">
        <f t="shared" si="2"/>
        <v>700</v>
      </c>
      <c r="D44" s="34">
        <v>9000</v>
      </c>
    </row>
    <row r="45" spans="1:6" x14ac:dyDescent="0.25">
      <c r="A45" s="31" t="s">
        <v>53</v>
      </c>
      <c r="B45" s="32">
        <f>SUBTOTAL(9,B46:B46)</f>
        <v>1000</v>
      </c>
      <c r="C45" s="32">
        <f t="shared" si="2"/>
        <v>0</v>
      </c>
      <c r="D45" s="32">
        <f>SUBTOTAL(9,D46:D46)</f>
        <v>1000</v>
      </c>
    </row>
    <row r="46" spans="1:6" x14ac:dyDescent="0.25">
      <c r="A46" s="33" t="s">
        <v>54</v>
      </c>
      <c r="B46" s="34">
        <v>1000</v>
      </c>
      <c r="C46" s="34">
        <f t="shared" si="2"/>
        <v>0</v>
      </c>
      <c r="D46" s="34">
        <v>1000</v>
      </c>
    </row>
    <row r="47" spans="1:6" ht="20.100000000000001" customHeight="1" x14ac:dyDescent="0.25">
      <c r="A47" s="35" t="s">
        <v>35</v>
      </c>
      <c r="B47" s="29">
        <f>IFERROR(SUBTOTAL(9,B37:B46),0)</f>
        <v>1456000</v>
      </c>
      <c r="C47" s="30">
        <f t="shared" si="2"/>
        <v>108141</v>
      </c>
      <c r="D47" s="29">
        <f>IFERROR(SUBTOTAL(9,D37:D46),0)</f>
        <v>1564141</v>
      </c>
    </row>
    <row r="48" spans="1:6" x14ac:dyDescent="0.25">
      <c r="A48" s="11"/>
      <c r="B48" s="11"/>
      <c r="C48" s="11"/>
      <c r="D48" s="11"/>
    </row>
    <row r="49" spans="1:4" x14ac:dyDescent="0.25">
      <c r="A49" s="11"/>
      <c r="B49" s="11"/>
      <c r="C49" s="11"/>
      <c r="D49" s="11"/>
    </row>
    <row r="50" spans="1:4" ht="39.200000000000003" customHeight="1" x14ac:dyDescent="0.25">
      <c r="A50" s="36" t="s">
        <v>29</v>
      </c>
      <c r="B50" s="10" t="s">
        <v>4</v>
      </c>
      <c r="C50" s="10" t="s">
        <v>5</v>
      </c>
      <c r="D50" s="10" t="s">
        <v>6</v>
      </c>
    </row>
    <row r="51" spans="1:4" s="11" customFormat="1" ht="15.95" customHeight="1" x14ac:dyDescent="0.25">
      <c r="A51" s="12" t="s">
        <v>7</v>
      </c>
      <c r="B51" s="12">
        <f>COLUMN()</f>
        <v>2</v>
      </c>
      <c r="C51" s="12" t="str">
        <f>_xlfn.CONCAT(TEXT(COLUMN(),"@")," (",TEXT(D51,"@")," - ",TEXT(B51,"@"),")")</f>
        <v>3 (4 - 2)</v>
      </c>
      <c r="D51" s="12">
        <f>COLUMN()</f>
        <v>4</v>
      </c>
    </row>
    <row r="52" spans="1:4" ht="20.100000000000001" customHeight="1" x14ac:dyDescent="0.25">
      <c r="A52" s="37" t="s">
        <v>36</v>
      </c>
      <c r="B52" s="29">
        <f>IFERROR(SUBTOTAL(9,B54:B63),0)</f>
        <v>1456000</v>
      </c>
      <c r="C52" s="29">
        <f>D64-B64</f>
        <v>0</v>
      </c>
      <c r="D52" s="29">
        <f>IFERROR(SUBTOTAL(9,D54:D63),0)</f>
        <v>1456000</v>
      </c>
    </row>
    <row r="53" spans="1:4" x14ac:dyDescent="0.25">
      <c r="A53" s="31" t="s">
        <v>44</v>
      </c>
      <c r="B53" s="32">
        <f>SUBTOTAL(9,B54:B54)</f>
        <v>1082040</v>
      </c>
      <c r="C53" s="32">
        <f t="shared" ref="C53:C64" si="3">D53-B53</f>
        <v>-76870</v>
      </c>
      <c r="D53" s="32">
        <f>SUBTOTAL(9,D54:D54)</f>
        <v>1005170</v>
      </c>
    </row>
    <row r="54" spans="1:4" x14ac:dyDescent="0.25">
      <c r="A54" s="33" t="s">
        <v>45</v>
      </c>
      <c r="B54" s="34">
        <v>1082040</v>
      </c>
      <c r="C54" s="34">
        <f t="shared" si="3"/>
        <v>-76870</v>
      </c>
      <c r="D54" s="34">
        <v>1005170</v>
      </c>
    </row>
    <row r="55" spans="1:4" x14ac:dyDescent="0.25">
      <c r="A55" s="31" t="s">
        <v>46</v>
      </c>
      <c r="B55" s="32">
        <f>SUBTOTAL(9,B56:B56)</f>
        <v>1500</v>
      </c>
      <c r="C55" s="32">
        <f t="shared" si="3"/>
        <v>-200</v>
      </c>
      <c r="D55" s="32">
        <f>SUBTOTAL(9,D56:D56)</f>
        <v>1300</v>
      </c>
    </row>
    <row r="56" spans="1:4" x14ac:dyDescent="0.25">
      <c r="A56" s="33" t="s">
        <v>47</v>
      </c>
      <c r="B56" s="34">
        <v>1500</v>
      </c>
      <c r="C56" s="34">
        <f t="shared" si="3"/>
        <v>-200</v>
      </c>
      <c r="D56" s="34">
        <v>1300</v>
      </c>
    </row>
    <row r="57" spans="1:4" x14ac:dyDescent="0.25">
      <c r="A57" s="31" t="s">
        <v>48</v>
      </c>
      <c r="B57" s="32">
        <f>SUBTOTAL(9,B58:B58)</f>
        <v>234580</v>
      </c>
      <c r="C57" s="32">
        <f t="shared" si="3"/>
        <v>26820</v>
      </c>
      <c r="D57" s="32">
        <f>SUBTOTAL(9,D58:D58)</f>
        <v>261400</v>
      </c>
    </row>
    <row r="58" spans="1:4" x14ac:dyDescent="0.25">
      <c r="A58" s="33" t="s">
        <v>49</v>
      </c>
      <c r="B58" s="34">
        <v>234580</v>
      </c>
      <c r="C58" s="34">
        <f t="shared" si="3"/>
        <v>26820</v>
      </c>
      <c r="D58" s="34">
        <v>261400</v>
      </c>
    </row>
    <row r="59" spans="1:4" x14ac:dyDescent="0.25">
      <c r="A59" s="31" t="s">
        <v>50</v>
      </c>
      <c r="B59" s="32">
        <f>SUBTOTAL(9,B60:B61)</f>
        <v>136880</v>
      </c>
      <c r="C59" s="32">
        <f t="shared" si="3"/>
        <v>50250</v>
      </c>
      <c r="D59" s="32">
        <f>SUBTOTAL(9,D60:D61)</f>
        <v>187130</v>
      </c>
    </row>
    <row r="60" spans="1:4" x14ac:dyDescent="0.25">
      <c r="A60" s="33" t="s">
        <v>51</v>
      </c>
      <c r="B60" s="34">
        <v>128580</v>
      </c>
      <c r="C60" s="34">
        <f t="shared" si="3"/>
        <v>49550</v>
      </c>
      <c r="D60" s="34">
        <v>178130</v>
      </c>
    </row>
    <row r="61" spans="1:4" x14ac:dyDescent="0.25">
      <c r="A61" s="33" t="s">
        <v>52</v>
      </c>
      <c r="B61" s="34">
        <v>8300</v>
      </c>
      <c r="C61" s="34">
        <f t="shared" si="3"/>
        <v>700</v>
      </c>
      <c r="D61" s="34">
        <v>9000</v>
      </c>
    </row>
    <row r="62" spans="1:4" x14ac:dyDescent="0.25">
      <c r="A62" s="31" t="s">
        <v>53</v>
      </c>
      <c r="B62" s="32">
        <f>SUBTOTAL(9,B63:B63)</f>
        <v>1000</v>
      </c>
      <c r="C62" s="32">
        <f t="shared" si="3"/>
        <v>0</v>
      </c>
      <c r="D62" s="32">
        <f>SUBTOTAL(9,D63:D63)</f>
        <v>1000</v>
      </c>
    </row>
    <row r="63" spans="1:4" x14ac:dyDescent="0.25">
      <c r="A63" s="33" t="s">
        <v>54</v>
      </c>
      <c r="B63" s="34">
        <v>1000</v>
      </c>
      <c r="C63" s="34">
        <f t="shared" si="3"/>
        <v>0</v>
      </c>
      <c r="D63" s="34">
        <v>1000</v>
      </c>
    </row>
    <row r="64" spans="1:4" ht="20.100000000000001" customHeight="1" x14ac:dyDescent="0.25">
      <c r="A64" s="35" t="s">
        <v>35</v>
      </c>
      <c r="B64" s="29">
        <f>IFERROR(SUBTOTAL(9,B54:B63),0)</f>
        <v>1456000</v>
      </c>
      <c r="C64" s="30">
        <f t="shared" si="3"/>
        <v>0</v>
      </c>
      <c r="D64" s="29">
        <f>IFERROR(SUBTOTAL(9,D54:D63),0)</f>
        <v>1456000</v>
      </c>
    </row>
    <row r="65" spans="1:6" x14ac:dyDescent="0.25">
      <c r="C65" s="11"/>
    </row>
    <row r="66" spans="1:6" x14ac:dyDescent="0.25">
      <c r="B66" s="25"/>
    </row>
    <row r="71" spans="1:6" s="26" customFormat="1" ht="24.95" customHeight="1" x14ac:dyDescent="0.3">
      <c r="A71" s="54" t="s">
        <v>55</v>
      </c>
      <c r="B71" s="54"/>
      <c r="C71" s="54"/>
      <c r="D71" s="54"/>
    </row>
    <row r="72" spans="1:6" ht="39.200000000000003" customHeight="1" x14ac:dyDescent="0.25">
      <c r="A72" s="10" t="s">
        <v>29</v>
      </c>
      <c r="B72" s="10" t="s">
        <v>4</v>
      </c>
      <c r="C72" s="10" t="s">
        <v>5</v>
      </c>
      <c r="D72" s="10" t="s">
        <v>6</v>
      </c>
    </row>
    <row r="73" spans="1:6" s="11" customFormat="1" ht="15.95" customHeight="1" x14ac:dyDescent="0.25">
      <c r="A73" s="12" t="s">
        <v>7</v>
      </c>
      <c r="B73" s="12">
        <f>COLUMN()</f>
        <v>2</v>
      </c>
      <c r="C73" s="12" t="str">
        <f>_xlfn.CONCAT(TEXT(COLUMN(),"@")," (",TEXT(D73,"@")," - ",TEXT(B73,"@"),")")</f>
        <v>3 (4 - 2)</v>
      </c>
      <c r="D73" s="12">
        <f>COLUMN()</f>
        <v>4</v>
      </c>
    </row>
    <row r="74" spans="1:6" s="27" customFormat="1" ht="20.100000000000001" customHeight="1" x14ac:dyDescent="0.25">
      <c r="A74" s="28" t="s">
        <v>36</v>
      </c>
      <c r="B74" s="29">
        <f>IFERROR(SUBTOTAL(9,B76:B76),0)</f>
        <v>1456000</v>
      </c>
      <c r="C74" s="30">
        <f>D74-B74</f>
        <v>0</v>
      </c>
      <c r="D74" s="29">
        <f>IFERROR(SUBTOTAL(9,D76:D76),0)</f>
        <v>1456000</v>
      </c>
      <c r="F74" s="11"/>
    </row>
    <row r="75" spans="1:6" x14ac:dyDescent="0.25">
      <c r="A75" s="31" t="s">
        <v>56</v>
      </c>
      <c r="B75" s="32">
        <f>SUBTOTAL(9,B76:B76)</f>
        <v>1456000</v>
      </c>
      <c r="C75" s="32">
        <f>D75-B75</f>
        <v>0</v>
      </c>
      <c r="D75" s="32">
        <f>SUBTOTAL(9,D76:D76)</f>
        <v>1456000</v>
      </c>
    </row>
    <row r="76" spans="1:6" x14ac:dyDescent="0.25">
      <c r="A76" s="33" t="s">
        <v>57</v>
      </c>
      <c r="B76" s="34">
        <v>1456000</v>
      </c>
      <c r="C76" s="34">
        <f>D76-B76</f>
        <v>0</v>
      </c>
      <c r="D76" s="34">
        <v>1456000</v>
      </c>
    </row>
    <row r="77" spans="1:6" ht="20.100000000000001" customHeight="1" x14ac:dyDescent="0.25">
      <c r="A77" s="35" t="s">
        <v>35</v>
      </c>
      <c r="B77" s="29">
        <f>IFERROR(SUBTOTAL(9,B76:B76),0)</f>
        <v>1456000</v>
      </c>
      <c r="C77" s="30">
        <f>D77-B77</f>
        <v>0</v>
      </c>
      <c r="D77" s="29">
        <f>IFERROR(SUBTOTAL(9,D76:D76),0)</f>
        <v>1456000</v>
      </c>
    </row>
    <row r="78" spans="1:6" x14ac:dyDescent="0.25">
      <c r="A78" s="11"/>
      <c r="B78" s="11"/>
      <c r="C78" s="11"/>
      <c r="D78" s="11"/>
    </row>
    <row r="79" spans="1:6" x14ac:dyDescent="0.25">
      <c r="A79" s="11"/>
      <c r="B79" s="11"/>
      <c r="C79" s="11"/>
      <c r="D79" s="11"/>
    </row>
    <row r="80" spans="1:6" x14ac:dyDescent="0.25">
      <c r="B80" s="25"/>
    </row>
  </sheetData>
  <mergeCells count="5">
    <mergeCell ref="A3:D3"/>
    <mergeCell ref="A1:D1"/>
    <mergeCell ref="A2:D2"/>
    <mergeCell ref="A32:D32"/>
    <mergeCell ref="A71:D71"/>
  </mergeCells>
  <pageMargins left="0.39370078740157499" right="0.39370078740157499" top="0.39370078740157499" bottom="0.511811023622047" header="0" footer="0.31496062992126"/>
  <pageSetup paperSize="9" scale="10" fitToHeight="0" orientation="portrait" r:id="rId1"/>
  <headerFooter>
    <oddFooter>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2"/>
  <sheetViews>
    <sheetView zoomScaleNormal="100" workbookViewId="0">
      <pane ySplit="5" topLeftCell="A6" activePane="bottomLeft" state="frozen"/>
      <selection pane="bottomLeft" activeCell="A16" sqref="A16"/>
    </sheetView>
  </sheetViews>
  <sheetFormatPr defaultColWidth="9.140625" defaultRowHeight="15" x14ac:dyDescent="0.25"/>
  <cols>
    <col min="1" max="1" width="73.7109375" style="1" customWidth="1"/>
    <col min="2" max="4" width="19.7109375" style="1" customWidth="1"/>
    <col min="5" max="6" width="9.140625" customWidth="1"/>
  </cols>
  <sheetData>
    <row r="1" spans="1:6" s="6" customFormat="1" ht="30" customHeight="1" x14ac:dyDescent="0.25">
      <c r="A1" s="54" t="s">
        <v>1</v>
      </c>
      <c r="B1" s="54"/>
      <c r="C1" s="54"/>
      <c r="D1" s="54"/>
    </row>
    <row r="2" spans="1:6" s="6" customFormat="1" ht="30" customHeight="1" x14ac:dyDescent="0.25">
      <c r="A2" s="54" t="s">
        <v>58</v>
      </c>
      <c r="B2" s="54"/>
      <c r="C2" s="54"/>
      <c r="D2" s="54"/>
    </row>
    <row r="3" spans="1:6" s="26" customFormat="1" ht="24.95" customHeight="1" x14ac:dyDescent="0.3">
      <c r="A3" s="54" t="s">
        <v>59</v>
      </c>
      <c r="B3" s="54"/>
      <c r="C3" s="54"/>
      <c r="D3" s="54"/>
    </row>
    <row r="4" spans="1:6" ht="39.200000000000003" customHeight="1" x14ac:dyDescent="0.25">
      <c r="A4" s="10" t="s">
        <v>29</v>
      </c>
      <c r="B4" s="10" t="s">
        <v>4</v>
      </c>
      <c r="C4" s="10" t="s">
        <v>5</v>
      </c>
      <c r="D4" s="10" t="s">
        <v>6</v>
      </c>
    </row>
    <row r="5" spans="1:6" s="11" customFormat="1" ht="15.95" customHeight="1" x14ac:dyDescent="0.25">
      <c r="A5" s="12" t="s">
        <v>7</v>
      </c>
      <c r="B5" s="12">
        <f>COLUMN()</f>
        <v>2</v>
      </c>
      <c r="C5" s="12" t="str">
        <f>_xlfn.CONCAT(TEXT(COLUMN(),"@")," (",TEXT(D5,"@")," - ",TEXT(B5,"@"),")")</f>
        <v>3 (4 - 2)</v>
      </c>
      <c r="D5" s="12">
        <f>COLUMN()</f>
        <v>4</v>
      </c>
    </row>
    <row r="6" spans="1:6" s="27" customFormat="1" ht="20.100000000000001" customHeight="1" x14ac:dyDescent="0.25">
      <c r="A6" s="28" t="s">
        <v>60</v>
      </c>
      <c r="B6" s="29">
        <f>IFERROR(SUBTOTAL(9,#REF!),0)</f>
        <v>0</v>
      </c>
      <c r="C6" s="30">
        <f>D6-B6</f>
        <v>0</v>
      </c>
      <c r="D6" s="29">
        <f>IFERROR(SUBTOTAL(9,#REF!),0)</f>
        <v>0</v>
      </c>
      <c r="F6" s="11"/>
    </row>
    <row r="7" spans="1:6" ht="20.100000000000001" customHeight="1" x14ac:dyDescent="0.25">
      <c r="A7" s="35" t="s">
        <v>35</v>
      </c>
      <c r="B7" s="29">
        <f>IFERROR(SUBTOTAL(9,#REF!),0)</f>
        <v>0</v>
      </c>
      <c r="C7" s="30">
        <f>D7-B7</f>
        <v>0</v>
      </c>
      <c r="D7" s="29">
        <f>IFERROR(SUBTOTAL(9,#REF!),0)</f>
        <v>0</v>
      </c>
    </row>
    <row r="8" spans="1:6" x14ac:dyDescent="0.25">
      <c r="A8" s="11"/>
      <c r="B8" s="11"/>
      <c r="C8" s="11"/>
      <c r="D8" s="11"/>
    </row>
    <row r="9" spans="1:6" x14ac:dyDescent="0.25">
      <c r="A9" s="11"/>
      <c r="B9" s="11"/>
      <c r="C9" s="11"/>
      <c r="D9" s="11"/>
    </row>
    <row r="10" spans="1:6" ht="39.200000000000003" customHeight="1" x14ac:dyDescent="0.25">
      <c r="A10" s="36" t="s">
        <v>29</v>
      </c>
      <c r="B10" s="10" t="s">
        <v>4</v>
      </c>
      <c r="C10" s="10" t="s">
        <v>5</v>
      </c>
      <c r="D10" s="10" t="s">
        <v>6</v>
      </c>
    </row>
    <row r="11" spans="1:6" s="11" customFormat="1" ht="15.95" customHeight="1" x14ac:dyDescent="0.25">
      <c r="A11" s="12" t="s">
        <v>7</v>
      </c>
      <c r="B11" s="12">
        <f>COLUMN()</f>
        <v>2</v>
      </c>
      <c r="C11" s="12" t="str">
        <f>_xlfn.CONCAT(TEXT(COLUMN(),"@")," (",TEXT(D11,"@")," - ",TEXT(B11,"@"),")")</f>
        <v>3 (4 - 2)</v>
      </c>
      <c r="D11" s="12">
        <f>COLUMN()</f>
        <v>4</v>
      </c>
    </row>
    <row r="12" spans="1:6" ht="20.100000000000001" customHeight="1" x14ac:dyDescent="0.25">
      <c r="A12" s="37" t="s">
        <v>61</v>
      </c>
      <c r="B12" s="29">
        <f>IFERROR(SUBTOTAL(9,#REF!),0)</f>
        <v>0</v>
      </c>
      <c r="C12" s="29">
        <f>D13-B13</f>
        <v>0</v>
      </c>
      <c r="D12" s="29">
        <f>IFERROR(SUBTOTAL(9,#REF!),0)</f>
        <v>0</v>
      </c>
    </row>
    <row r="13" spans="1:6" ht="20.100000000000001" customHeight="1" x14ac:dyDescent="0.25">
      <c r="A13" s="35" t="s">
        <v>35</v>
      </c>
      <c r="B13" s="29">
        <f>IFERROR(SUBTOTAL(9,#REF!),0)</f>
        <v>0</v>
      </c>
      <c r="C13" s="30">
        <f>D13-B13</f>
        <v>0</v>
      </c>
      <c r="D13" s="29">
        <f>IFERROR(SUBTOTAL(9,#REF!),0)</f>
        <v>0</v>
      </c>
    </row>
    <row r="14" spans="1:6" x14ac:dyDescent="0.25">
      <c r="C14" s="11"/>
    </row>
    <row r="15" spans="1:6" x14ac:dyDescent="0.25">
      <c r="B15" s="25"/>
    </row>
    <row r="20" spans="1:6" s="26" customFormat="1" ht="24.95" customHeight="1" x14ac:dyDescent="0.3">
      <c r="A20" s="54" t="s">
        <v>62</v>
      </c>
      <c r="B20" s="54"/>
      <c r="C20" s="54"/>
      <c r="D20" s="54"/>
    </row>
    <row r="21" spans="1:6" ht="39.200000000000003" customHeight="1" x14ac:dyDescent="0.25">
      <c r="A21" s="10" t="s">
        <v>29</v>
      </c>
      <c r="B21" s="10" t="s">
        <v>6</v>
      </c>
      <c r="C21" s="10" t="s">
        <v>5</v>
      </c>
      <c r="D21" s="10" t="s">
        <v>63</v>
      </c>
    </row>
    <row r="22" spans="1:6" s="11" customFormat="1" ht="15.95" customHeight="1" x14ac:dyDescent="0.25">
      <c r="A22" s="12" t="s">
        <v>7</v>
      </c>
      <c r="B22" s="12">
        <f>COLUMN()</f>
        <v>2</v>
      </c>
      <c r="C22" s="12" t="str">
        <f>_xlfn.CONCAT(TEXT(COLUMN(),"@")," (",TEXT(D22,"@")," - ",TEXT(B22,"@"),")")</f>
        <v>3 (4 - 2)</v>
      </c>
      <c r="D22" s="12">
        <f>COLUMN()</f>
        <v>4</v>
      </c>
    </row>
    <row r="23" spans="1:6" s="27" customFormat="1" ht="20.100000000000001" customHeight="1" x14ac:dyDescent="0.25">
      <c r="A23" s="28" t="s">
        <v>60</v>
      </c>
      <c r="B23" s="29">
        <f>IFERROR(SUBTOTAL(9,#REF!),0)</f>
        <v>0</v>
      </c>
      <c r="C23" s="30">
        <f>D23-B23</f>
        <v>0</v>
      </c>
      <c r="D23" s="29">
        <f>IFERROR(SUBTOTAL(9,#REF!),0)</f>
        <v>0</v>
      </c>
      <c r="F23" s="11"/>
    </row>
    <row r="24" spans="1:6" ht="20.100000000000001" customHeight="1" x14ac:dyDescent="0.25">
      <c r="A24" s="35" t="s">
        <v>35</v>
      </c>
      <c r="B24" s="29">
        <f>IFERROR(SUBTOTAL(9,#REF!),0)</f>
        <v>0</v>
      </c>
      <c r="C24" s="30">
        <f>D24-B24</f>
        <v>0</v>
      </c>
      <c r="D24" s="29">
        <f>IFERROR(SUBTOTAL(9,#REF!),0)</f>
        <v>0</v>
      </c>
    </row>
    <row r="25" spans="1:6" x14ac:dyDescent="0.25">
      <c r="A25" s="11"/>
      <c r="B25" s="11"/>
      <c r="C25" s="11"/>
      <c r="D25" s="11"/>
    </row>
    <row r="26" spans="1:6" x14ac:dyDescent="0.25">
      <c r="A26" s="11"/>
      <c r="B26" s="11"/>
      <c r="C26" s="11"/>
      <c r="D26" s="11"/>
    </row>
    <row r="27" spans="1:6" ht="39.200000000000003" customHeight="1" x14ac:dyDescent="0.25">
      <c r="A27" s="36" t="s">
        <v>29</v>
      </c>
      <c r="B27" s="10" t="s">
        <v>4</v>
      </c>
      <c r="C27" s="10" t="s">
        <v>5</v>
      </c>
      <c r="D27" s="10" t="s">
        <v>6</v>
      </c>
    </row>
    <row r="28" spans="1:6" s="11" customFormat="1" ht="15.95" customHeight="1" x14ac:dyDescent="0.25">
      <c r="A28" s="12" t="s">
        <v>7</v>
      </c>
      <c r="B28" s="12">
        <f>COLUMN()</f>
        <v>2</v>
      </c>
      <c r="C28" s="12" t="str">
        <f>_xlfn.CONCAT(TEXT(COLUMN(),"@")," (",TEXT(D28,"@")," - ",TEXT(B28,"@"),")")</f>
        <v>3 (4 - 2)</v>
      </c>
      <c r="D28" s="12">
        <f>COLUMN()</f>
        <v>4</v>
      </c>
    </row>
    <row r="29" spans="1:6" ht="20.100000000000001" customHeight="1" x14ac:dyDescent="0.25">
      <c r="A29" s="37" t="s">
        <v>61</v>
      </c>
      <c r="B29" s="29">
        <f>IFERROR(SUBTOTAL(9,#REF!),0)</f>
        <v>0</v>
      </c>
      <c r="C29" s="29">
        <f>D30-B30</f>
        <v>0</v>
      </c>
      <c r="D29" s="29">
        <f>IFERROR(SUBTOTAL(9,#REF!),0)</f>
        <v>0</v>
      </c>
    </row>
    <row r="30" spans="1:6" ht="20.100000000000001" customHeight="1" x14ac:dyDescent="0.25">
      <c r="A30" s="35" t="s">
        <v>35</v>
      </c>
      <c r="B30" s="29">
        <f>IFERROR(SUBTOTAL(9,#REF!),0)</f>
        <v>0</v>
      </c>
      <c r="C30" s="30">
        <f>D30-B30</f>
        <v>0</v>
      </c>
      <c r="D30" s="29">
        <f>IFERROR(SUBTOTAL(9,#REF!),0)</f>
        <v>0</v>
      </c>
    </row>
    <row r="31" spans="1:6" x14ac:dyDescent="0.25">
      <c r="C31" s="11"/>
    </row>
    <row r="32" spans="1:6" x14ac:dyDescent="0.25">
      <c r="B32" s="25"/>
    </row>
  </sheetData>
  <mergeCells count="4">
    <mergeCell ref="A3:D3"/>
    <mergeCell ref="A2:D2"/>
    <mergeCell ref="A1:D1"/>
    <mergeCell ref="A20:D20"/>
  </mergeCells>
  <pageMargins left="0.39370078740157499" right="0.39370078740157499" top="0.39370078740157499" bottom="0.511811023622047" header="0" footer="0.31496062992126"/>
  <pageSetup paperSize="9" scale="10" fitToHeight="0" orientation="portrait" r:id="rId1"/>
  <headerFooter>
    <oddFooter>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2"/>
  <sheetViews>
    <sheetView zoomScaleNormal="100" workbookViewId="0">
      <pane ySplit="4" topLeftCell="A35" activePane="bottomLeft" state="frozen"/>
      <selection pane="bottomLeft" activeCell="D8" sqref="D8"/>
    </sheetView>
  </sheetViews>
  <sheetFormatPr defaultColWidth="9.140625" defaultRowHeight="15" x14ac:dyDescent="0.25"/>
  <cols>
    <col min="1" max="1" width="73.7109375" style="1" customWidth="1"/>
    <col min="2" max="4" width="19.7109375" style="1" customWidth="1"/>
    <col min="5" max="6" width="9.140625" customWidth="1"/>
  </cols>
  <sheetData>
    <row r="1" spans="1:6" s="26" customFormat="1" ht="24.95" customHeight="1" x14ac:dyDescent="0.3">
      <c r="A1" s="54" t="s">
        <v>64</v>
      </c>
      <c r="B1" s="54"/>
      <c r="C1" s="54"/>
      <c r="D1" s="54"/>
    </row>
    <row r="2" spans="1:6" s="7" customFormat="1" ht="24.95" customHeight="1" x14ac:dyDescent="0.25">
      <c r="A2" s="8" t="s">
        <v>65</v>
      </c>
      <c r="B2" s="9"/>
      <c r="C2" s="9"/>
      <c r="D2" s="9"/>
    </row>
    <row r="3" spans="1:6" ht="39.200000000000003" customHeight="1" x14ac:dyDescent="0.25">
      <c r="A3" s="10" t="s">
        <v>29</v>
      </c>
      <c r="B3" s="10" t="s">
        <v>4</v>
      </c>
      <c r="C3" s="10" t="s">
        <v>5</v>
      </c>
      <c r="D3" s="10" t="s">
        <v>6</v>
      </c>
    </row>
    <row r="4" spans="1:6" s="11" customFormat="1" ht="15.95" customHeight="1" x14ac:dyDescent="0.25">
      <c r="A4" s="12" t="s">
        <v>7</v>
      </c>
      <c r="B4" s="12">
        <f>COLUMN()</f>
        <v>2</v>
      </c>
      <c r="C4" s="12" t="str">
        <f>_xlfn.CONCAT(TEXT(COLUMN(),"@")," (",TEXT(D4,"@")," - ",TEXT(B4,"@"),")")</f>
        <v>3 (4 - 2)</v>
      </c>
      <c r="D4" s="12">
        <f>COLUMN()</f>
        <v>4</v>
      </c>
    </row>
    <row r="5" spans="1:6" s="27" customFormat="1" ht="20.100000000000001" customHeight="1" x14ac:dyDescent="0.25">
      <c r="A5" s="28" t="s">
        <v>66</v>
      </c>
      <c r="B5" s="29">
        <f>IFERROR(SUBTOTAL(9,B7:B7),0)</f>
        <v>1456000</v>
      </c>
      <c r="C5" s="30">
        <f>D5-B5</f>
        <v>108141</v>
      </c>
      <c r="D5" s="29">
        <f>IFERROR(SUBTOTAL(9,D7:D7),0)</f>
        <v>1564141</v>
      </c>
      <c r="F5" s="11"/>
    </row>
    <row r="6" spans="1:6" x14ac:dyDescent="0.25">
      <c r="A6" s="31" t="s">
        <v>67</v>
      </c>
      <c r="B6" s="32">
        <f>SUBTOTAL(9,B7:B7)</f>
        <v>1456000</v>
      </c>
      <c r="C6" s="32">
        <f>D6-B6</f>
        <v>108141</v>
      </c>
      <c r="D6" s="32">
        <f>SUBTOTAL(9,D7:D7)</f>
        <v>1564141</v>
      </c>
    </row>
    <row r="7" spans="1:6" x14ac:dyDescent="0.25">
      <c r="A7" s="33" t="s">
        <v>68</v>
      </c>
      <c r="B7" s="34">
        <v>1456000</v>
      </c>
      <c r="C7" s="34">
        <f>D7-B7</f>
        <v>108141</v>
      </c>
      <c r="D7" s="34">
        <v>1564141</v>
      </c>
    </row>
    <row r="8" spans="1:6" ht="20.100000000000001" customHeight="1" x14ac:dyDescent="0.25">
      <c r="A8" s="35" t="s">
        <v>35</v>
      </c>
      <c r="B8" s="29">
        <f>IFERROR(SUBTOTAL(9,B7:B7),0)</f>
        <v>1456000</v>
      </c>
      <c r="C8" s="30">
        <f>D8-B8</f>
        <v>108141</v>
      </c>
      <c r="D8" s="29">
        <f>IFERROR(SUBTOTAL(9,D7:D7),0)</f>
        <v>1564141</v>
      </c>
    </row>
    <row r="9" spans="1:6" x14ac:dyDescent="0.25">
      <c r="A9" s="11"/>
      <c r="B9" s="11"/>
      <c r="C9" s="11"/>
      <c r="D9" s="11"/>
    </row>
    <row r="10" spans="1:6" x14ac:dyDescent="0.25">
      <c r="A10" s="11"/>
      <c r="B10" s="11"/>
      <c r="C10" s="11"/>
      <c r="D10" s="11"/>
    </row>
    <row r="11" spans="1:6" s="7" customFormat="1" ht="24.95" customHeight="1" x14ac:dyDescent="0.25">
      <c r="A11" s="8" t="s">
        <v>69</v>
      </c>
      <c r="B11" s="9"/>
      <c r="C11" s="9"/>
      <c r="D11" s="9"/>
    </row>
    <row r="12" spans="1:6" ht="39.200000000000003" customHeight="1" x14ac:dyDescent="0.25">
      <c r="A12" s="36" t="s">
        <v>29</v>
      </c>
      <c r="B12" s="10" t="s">
        <v>4</v>
      </c>
      <c r="C12" s="10" t="s">
        <v>5</v>
      </c>
      <c r="D12" s="10" t="s">
        <v>6</v>
      </c>
    </row>
    <row r="13" spans="1:6" s="11" customFormat="1" ht="15.95" customHeight="1" x14ac:dyDescent="0.25">
      <c r="A13" s="12" t="s">
        <v>7</v>
      </c>
      <c r="B13" s="12">
        <f>COLUMN()</f>
        <v>2</v>
      </c>
      <c r="C13" s="12" t="str">
        <f>_xlfn.CONCAT(TEXT(COLUMN(),"@")," (",TEXT(D13,"@")," - ",TEXT(B13,"@"),")")</f>
        <v>3 (4 - 2)</v>
      </c>
      <c r="D13" s="12">
        <f>COLUMN()</f>
        <v>4</v>
      </c>
    </row>
    <row r="14" spans="1:6" ht="20.100000000000001" customHeight="1" x14ac:dyDescent="0.25">
      <c r="A14" s="37" t="s">
        <v>70</v>
      </c>
      <c r="B14" s="29">
        <f>IFERROR(SUBTOTAL(9,B16:B16),0)</f>
        <v>1456000</v>
      </c>
      <c r="C14" s="29">
        <f>D17-B17</f>
        <v>0</v>
      </c>
      <c r="D14" s="29">
        <f>IFERROR(SUBTOTAL(9,D16:D16),0)</f>
        <v>1456000</v>
      </c>
    </row>
    <row r="15" spans="1:6" x14ac:dyDescent="0.25">
      <c r="A15" s="31" t="s">
        <v>67</v>
      </c>
      <c r="B15" s="32">
        <f>SUBTOTAL(9,B16:B16)</f>
        <v>1456000</v>
      </c>
      <c r="C15" s="32">
        <f>D15-B15</f>
        <v>0</v>
      </c>
      <c r="D15" s="32">
        <f>SUBTOTAL(9,D16:D16)</f>
        <v>1456000</v>
      </c>
    </row>
    <row r="16" spans="1:6" x14ac:dyDescent="0.25">
      <c r="A16" s="33" t="s">
        <v>68</v>
      </c>
      <c r="B16" s="34">
        <v>1456000</v>
      </c>
      <c r="C16" s="34">
        <f>D16-B16</f>
        <v>0</v>
      </c>
      <c r="D16" s="34">
        <v>1456000</v>
      </c>
    </row>
    <row r="17" spans="1:4" ht="20.100000000000001" customHeight="1" x14ac:dyDescent="0.25">
      <c r="A17" s="35" t="s">
        <v>35</v>
      </c>
      <c r="B17" s="29">
        <f>IFERROR(SUBTOTAL(9,B16:B16),0)</f>
        <v>1456000</v>
      </c>
      <c r="C17" s="30">
        <f>D17-B17</f>
        <v>0</v>
      </c>
      <c r="D17" s="29">
        <f>IFERROR(SUBTOTAL(9,D16:D16),0)</f>
        <v>1456000</v>
      </c>
    </row>
    <row r="18" spans="1:4" x14ac:dyDescent="0.25">
      <c r="C18" s="11"/>
    </row>
    <row r="19" spans="1:4" x14ac:dyDescent="0.25">
      <c r="B19" s="25"/>
    </row>
    <row r="24" spans="1:4" s="6" customFormat="1" ht="30" customHeight="1" x14ac:dyDescent="0.25">
      <c r="A24" s="54" t="s">
        <v>71</v>
      </c>
      <c r="B24" s="54"/>
      <c r="C24" s="54"/>
      <c r="D24" s="54"/>
    </row>
    <row r="25" spans="1:4" ht="39.200000000000003" customHeight="1" x14ac:dyDescent="0.25">
      <c r="A25" s="10" t="s">
        <v>29</v>
      </c>
      <c r="B25" s="10" t="s">
        <v>4</v>
      </c>
      <c r="C25" s="10" t="s">
        <v>5</v>
      </c>
      <c r="D25" s="10" t="s">
        <v>6</v>
      </c>
    </row>
    <row r="26" spans="1:4" s="11" customFormat="1" ht="15.95" customHeight="1" x14ac:dyDescent="0.25">
      <c r="A26" s="12" t="s">
        <v>7</v>
      </c>
      <c r="B26" s="12">
        <f>COLUMN()</f>
        <v>2</v>
      </c>
      <c r="C26" s="12" t="str">
        <f>_xlfn.CONCAT(TEXT(COLUMN(),"@")," (",TEXT(D26,"@")," - ",TEXT(B26,"@"),")")</f>
        <v>3 (4 - 2)</v>
      </c>
      <c r="D26" s="12">
        <f>COLUMN()</f>
        <v>4</v>
      </c>
    </row>
    <row r="27" spans="1:4" x14ac:dyDescent="0.25">
      <c r="A27" s="31" t="s">
        <v>67</v>
      </c>
      <c r="B27" s="32">
        <f>SUBTOTAL(9,B40:B88)</f>
        <v>1456000</v>
      </c>
      <c r="C27" s="32">
        <f>D27-B27</f>
        <v>0</v>
      </c>
      <c r="D27" s="32">
        <f>SUBTOTAL(9,D40:D88)</f>
        <v>1456000</v>
      </c>
    </row>
    <row r="28" spans="1:4" x14ac:dyDescent="0.25">
      <c r="A28" s="38" t="s">
        <v>72</v>
      </c>
      <c r="B28" s="39">
        <f>SUBTOTAL(9,B40:B88)</f>
        <v>1456000</v>
      </c>
      <c r="C28" s="39">
        <f>D28-B28</f>
        <v>0</v>
      </c>
      <c r="D28" s="39">
        <f>SUBTOTAL(9,D40:D88)</f>
        <v>1456000</v>
      </c>
    </row>
    <row r="29" spans="1:4" x14ac:dyDescent="0.25">
      <c r="A29" s="40" t="s">
        <v>73</v>
      </c>
      <c r="B29" s="41"/>
      <c r="C29" s="41"/>
      <c r="D29" s="41"/>
    </row>
    <row r="30" spans="1:4" x14ac:dyDescent="0.25">
      <c r="A30" s="42" t="s">
        <v>74</v>
      </c>
      <c r="B30" s="43" t="s">
        <v>75</v>
      </c>
      <c r="C30" s="44">
        <f t="shared" ref="C30:C61" si="0">D30-B30</f>
        <v>-76870</v>
      </c>
      <c r="D30" s="45" t="s">
        <v>76</v>
      </c>
    </row>
    <row r="31" spans="1:4" x14ac:dyDescent="0.25">
      <c r="A31" s="42" t="s">
        <v>77</v>
      </c>
      <c r="B31" s="43" t="s">
        <v>78</v>
      </c>
      <c r="C31" s="44">
        <f t="shared" si="0"/>
        <v>-200</v>
      </c>
      <c r="D31" s="45" t="s">
        <v>79</v>
      </c>
    </row>
    <row r="32" spans="1:4" x14ac:dyDescent="0.25">
      <c r="A32" s="42" t="s">
        <v>80</v>
      </c>
      <c r="B32" s="43" t="s">
        <v>81</v>
      </c>
      <c r="C32" s="44">
        <f t="shared" si="0"/>
        <v>26820</v>
      </c>
      <c r="D32" s="45" t="s">
        <v>82</v>
      </c>
    </row>
    <row r="33" spans="1:4" x14ac:dyDescent="0.25">
      <c r="A33" s="42" t="s">
        <v>83</v>
      </c>
      <c r="B33" s="43" t="s">
        <v>84</v>
      </c>
      <c r="C33" s="44">
        <f t="shared" si="0"/>
        <v>49550</v>
      </c>
      <c r="D33" s="45" t="s">
        <v>85</v>
      </c>
    </row>
    <row r="34" spans="1:4" x14ac:dyDescent="0.25">
      <c r="A34" s="42" t="s">
        <v>86</v>
      </c>
      <c r="B34" s="43" t="s">
        <v>87</v>
      </c>
      <c r="C34" s="44">
        <f t="shared" si="0"/>
        <v>700</v>
      </c>
      <c r="D34" s="45" t="s">
        <v>88</v>
      </c>
    </row>
    <row r="35" spans="1:4" x14ac:dyDescent="0.25">
      <c r="A35" s="42" t="s">
        <v>89</v>
      </c>
      <c r="B35" s="43" t="s">
        <v>90</v>
      </c>
      <c r="C35" s="44">
        <f t="shared" si="0"/>
        <v>0</v>
      </c>
      <c r="D35" s="45" t="s">
        <v>90</v>
      </c>
    </row>
    <row r="36" spans="1:4" x14ac:dyDescent="0.25">
      <c r="A36" s="46" t="s">
        <v>91</v>
      </c>
      <c r="B36" s="47">
        <f>SUBTOTAL(9,B40:B88)</f>
        <v>1456000</v>
      </c>
      <c r="C36" s="47">
        <f t="shared" si="0"/>
        <v>0</v>
      </c>
      <c r="D36" s="47">
        <f>SUBTOTAL(9,D40:D88)</f>
        <v>1456000</v>
      </c>
    </row>
    <row r="37" spans="1:4" x14ac:dyDescent="0.25">
      <c r="A37" s="48" t="s">
        <v>92</v>
      </c>
      <c r="B37" s="49">
        <f>SUBTOTAL(9,B40:B59)</f>
        <v>1290880</v>
      </c>
      <c r="C37" s="49">
        <f t="shared" si="0"/>
        <v>460</v>
      </c>
      <c r="D37" s="49">
        <f>SUBTOTAL(9,D40:D59)</f>
        <v>1291340</v>
      </c>
    </row>
    <row r="38" spans="1:4" x14ac:dyDescent="0.25">
      <c r="A38" s="50" t="s">
        <v>93</v>
      </c>
      <c r="B38" s="51">
        <f>SUBTOTAL(9,B40:B41)</f>
        <v>1045500</v>
      </c>
      <c r="C38" s="51">
        <f t="shared" si="0"/>
        <v>-62000</v>
      </c>
      <c r="D38" s="51">
        <f>SUBTOTAL(9,D40:D41)</f>
        <v>983500</v>
      </c>
    </row>
    <row r="39" spans="1:4" x14ac:dyDescent="0.25">
      <c r="A39" s="52" t="s">
        <v>94</v>
      </c>
      <c r="B39" s="53">
        <f>SUBTOTAL(9,B40:B41)</f>
        <v>1045500</v>
      </c>
      <c r="C39" s="53">
        <f t="shared" si="0"/>
        <v>-62000</v>
      </c>
      <c r="D39" s="53">
        <f>SUBTOTAL(9,D40:D41)</f>
        <v>983500</v>
      </c>
    </row>
    <row r="40" spans="1:4" x14ac:dyDescent="0.25">
      <c r="A40" s="33" t="s">
        <v>95</v>
      </c>
      <c r="B40" s="34">
        <v>1010000</v>
      </c>
      <c r="C40" s="34">
        <f t="shared" si="0"/>
        <v>-60000</v>
      </c>
      <c r="D40" s="34">
        <v>950000</v>
      </c>
    </row>
    <row r="41" spans="1:4" x14ac:dyDescent="0.25">
      <c r="A41" s="33" t="s">
        <v>96</v>
      </c>
      <c r="B41" s="34">
        <v>35500</v>
      </c>
      <c r="C41" s="34">
        <f t="shared" si="0"/>
        <v>-2000</v>
      </c>
      <c r="D41" s="34">
        <v>33500</v>
      </c>
    </row>
    <row r="42" spans="1:4" x14ac:dyDescent="0.25">
      <c r="A42" s="50" t="s">
        <v>97</v>
      </c>
      <c r="B42" s="51">
        <f>SUBTOTAL(9,B44:B44)</f>
        <v>1500</v>
      </c>
      <c r="C42" s="51">
        <f t="shared" si="0"/>
        <v>-200</v>
      </c>
      <c r="D42" s="51">
        <f>SUBTOTAL(9,D44:D44)</f>
        <v>1300</v>
      </c>
    </row>
    <row r="43" spans="1:4" x14ac:dyDescent="0.25">
      <c r="A43" s="52" t="s">
        <v>94</v>
      </c>
      <c r="B43" s="53">
        <f>SUBTOTAL(9,B44:B44)</f>
        <v>1500</v>
      </c>
      <c r="C43" s="53">
        <f t="shared" si="0"/>
        <v>-200</v>
      </c>
      <c r="D43" s="53">
        <f>SUBTOTAL(9,D44:D44)</f>
        <v>1300</v>
      </c>
    </row>
    <row r="44" spans="1:4" x14ac:dyDescent="0.25">
      <c r="A44" s="33" t="s">
        <v>96</v>
      </c>
      <c r="B44" s="34">
        <v>1500</v>
      </c>
      <c r="C44" s="34">
        <f t="shared" si="0"/>
        <v>-200</v>
      </c>
      <c r="D44" s="34">
        <v>1300</v>
      </c>
    </row>
    <row r="45" spans="1:4" x14ac:dyDescent="0.25">
      <c r="A45" s="50" t="s">
        <v>98</v>
      </c>
      <c r="B45" s="51">
        <f>SUBTOTAL(9,B47:B49)</f>
        <v>234580</v>
      </c>
      <c r="C45" s="51">
        <f t="shared" si="0"/>
        <v>14820</v>
      </c>
      <c r="D45" s="51">
        <f>SUBTOTAL(9,D47:D49)</f>
        <v>249400</v>
      </c>
    </row>
    <row r="46" spans="1:4" x14ac:dyDescent="0.25">
      <c r="A46" s="52" t="s">
        <v>94</v>
      </c>
      <c r="B46" s="53">
        <f>SUBTOTAL(9,B47:B49)</f>
        <v>234580</v>
      </c>
      <c r="C46" s="53">
        <f t="shared" si="0"/>
        <v>14820</v>
      </c>
      <c r="D46" s="53">
        <f>SUBTOTAL(9,D47:D49)</f>
        <v>249400</v>
      </c>
    </row>
    <row r="47" spans="1:4" x14ac:dyDescent="0.25">
      <c r="A47" s="33" t="s">
        <v>95</v>
      </c>
      <c r="B47" s="34">
        <v>40550</v>
      </c>
      <c r="C47" s="34">
        <f t="shared" si="0"/>
        <v>2250</v>
      </c>
      <c r="D47" s="34">
        <v>42800</v>
      </c>
    </row>
    <row r="48" spans="1:4" x14ac:dyDescent="0.25">
      <c r="A48" s="33" t="s">
        <v>96</v>
      </c>
      <c r="B48" s="34">
        <v>192420</v>
      </c>
      <c r="C48" s="34">
        <f t="shared" si="0"/>
        <v>12570</v>
      </c>
      <c r="D48" s="34">
        <v>204990</v>
      </c>
    </row>
    <row r="49" spans="1:4" x14ac:dyDescent="0.25">
      <c r="A49" s="33" t="s">
        <v>99</v>
      </c>
      <c r="B49" s="34">
        <v>1610</v>
      </c>
      <c r="C49" s="34">
        <f t="shared" si="0"/>
        <v>0</v>
      </c>
      <c r="D49" s="34">
        <v>1610</v>
      </c>
    </row>
    <row r="50" spans="1:4" x14ac:dyDescent="0.25">
      <c r="A50" s="50" t="s">
        <v>100</v>
      </c>
      <c r="B50" s="51">
        <f>SUBTOTAL(9,B52:B52)</f>
        <v>8300</v>
      </c>
      <c r="C50" s="51">
        <f t="shared" si="0"/>
        <v>700</v>
      </c>
      <c r="D50" s="51">
        <f>SUBTOTAL(9,D52:D52)</f>
        <v>9000</v>
      </c>
    </row>
    <row r="51" spans="1:4" x14ac:dyDescent="0.25">
      <c r="A51" s="52" t="s">
        <v>94</v>
      </c>
      <c r="B51" s="53">
        <f>SUBTOTAL(9,B52:B52)</f>
        <v>8300</v>
      </c>
      <c r="C51" s="53">
        <f t="shared" si="0"/>
        <v>700</v>
      </c>
      <c r="D51" s="53">
        <f>SUBTOTAL(9,D52:D52)</f>
        <v>9000</v>
      </c>
    </row>
    <row r="52" spans="1:4" x14ac:dyDescent="0.25">
      <c r="A52" s="33" t="s">
        <v>96</v>
      </c>
      <c r="B52" s="34">
        <v>8300</v>
      </c>
      <c r="C52" s="34">
        <f t="shared" si="0"/>
        <v>700</v>
      </c>
      <c r="D52" s="34">
        <v>9000</v>
      </c>
    </row>
    <row r="53" spans="1:4" x14ac:dyDescent="0.25">
      <c r="A53" s="50" t="s">
        <v>101</v>
      </c>
      <c r="B53" s="51">
        <f>SUBTOTAL(9,B55:B55)</f>
        <v>1000</v>
      </c>
      <c r="C53" s="51">
        <f t="shared" si="0"/>
        <v>0</v>
      </c>
      <c r="D53" s="51">
        <f>SUBTOTAL(9,D55:D55)</f>
        <v>1000</v>
      </c>
    </row>
    <row r="54" spans="1:4" x14ac:dyDescent="0.25">
      <c r="A54" s="52" t="s">
        <v>94</v>
      </c>
      <c r="B54" s="53">
        <f>SUBTOTAL(9,B55:B55)</f>
        <v>1000</v>
      </c>
      <c r="C54" s="53">
        <f t="shared" si="0"/>
        <v>0</v>
      </c>
      <c r="D54" s="53">
        <f>SUBTOTAL(9,D55:D55)</f>
        <v>1000</v>
      </c>
    </row>
    <row r="55" spans="1:4" x14ac:dyDescent="0.25">
      <c r="A55" s="33" t="s">
        <v>96</v>
      </c>
      <c r="B55" s="34">
        <v>1000</v>
      </c>
      <c r="C55" s="34">
        <f t="shared" si="0"/>
        <v>0</v>
      </c>
      <c r="D55" s="34">
        <v>1000</v>
      </c>
    </row>
    <row r="56" spans="1:4" x14ac:dyDescent="0.25">
      <c r="A56" s="50" t="s">
        <v>102</v>
      </c>
      <c r="B56" s="51">
        <f>SUBTOTAL(9,B58:B59)</f>
        <v>0</v>
      </c>
      <c r="C56" s="51">
        <f t="shared" si="0"/>
        <v>47140</v>
      </c>
      <c r="D56" s="51">
        <f>SUBTOTAL(9,D58:D59)</f>
        <v>47140</v>
      </c>
    </row>
    <row r="57" spans="1:4" x14ac:dyDescent="0.25">
      <c r="A57" s="52" t="s">
        <v>94</v>
      </c>
      <c r="B57" s="53">
        <f>SUBTOTAL(9,B58:B59)</f>
        <v>0</v>
      </c>
      <c r="C57" s="53">
        <f t="shared" si="0"/>
        <v>47140</v>
      </c>
      <c r="D57" s="53">
        <f>SUBTOTAL(9,D58:D59)</f>
        <v>47140</v>
      </c>
    </row>
    <row r="58" spans="1:4" x14ac:dyDescent="0.25">
      <c r="A58" s="33" t="s">
        <v>95</v>
      </c>
      <c r="B58" s="34">
        <v>0</v>
      </c>
      <c r="C58" s="34">
        <f t="shared" si="0"/>
        <v>47000</v>
      </c>
      <c r="D58" s="34">
        <v>47000</v>
      </c>
    </row>
    <row r="59" spans="1:4" x14ac:dyDescent="0.25">
      <c r="A59" s="33" t="s">
        <v>96</v>
      </c>
      <c r="B59" s="34">
        <v>0</v>
      </c>
      <c r="C59" s="34">
        <f t="shared" si="0"/>
        <v>140</v>
      </c>
      <c r="D59" s="34">
        <v>140</v>
      </c>
    </row>
    <row r="60" spans="1:4" x14ac:dyDescent="0.25">
      <c r="A60" s="48" t="s">
        <v>103</v>
      </c>
      <c r="B60" s="49">
        <f>SUBTOTAL(9,B63:B67)</f>
        <v>21040</v>
      </c>
      <c r="C60" s="49">
        <f t="shared" si="0"/>
        <v>1130</v>
      </c>
      <c r="D60" s="49">
        <f>SUBTOTAL(9,D63:D67)</f>
        <v>22170</v>
      </c>
    </row>
    <row r="61" spans="1:4" x14ac:dyDescent="0.25">
      <c r="A61" s="50" t="s">
        <v>93</v>
      </c>
      <c r="B61" s="51">
        <f>SUBTOTAL(9,B63:B64)</f>
        <v>18040</v>
      </c>
      <c r="C61" s="51">
        <f t="shared" si="0"/>
        <v>1130</v>
      </c>
      <c r="D61" s="51">
        <f>SUBTOTAL(9,D63:D64)</f>
        <v>19170</v>
      </c>
    </row>
    <row r="62" spans="1:4" x14ac:dyDescent="0.25">
      <c r="A62" s="52" t="s">
        <v>94</v>
      </c>
      <c r="B62" s="53">
        <f>SUBTOTAL(9,B63:B64)</f>
        <v>18040</v>
      </c>
      <c r="C62" s="53">
        <f t="shared" ref="C62:C89" si="1">D62-B62</f>
        <v>1130</v>
      </c>
      <c r="D62" s="53">
        <f>SUBTOTAL(9,D63:D64)</f>
        <v>19170</v>
      </c>
    </row>
    <row r="63" spans="1:4" x14ac:dyDescent="0.25">
      <c r="A63" s="33" t="s">
        <v>95</v>
      </c>
      <c r="B63" s="34">
        <v>16240</v>
      </c>
      <c r="C63" s="34">
        <f t="shared" si="1"/>
        <v>1135</v>
      </c>
      <c r="D63" s="34">
        <v>17375</v>
      </c>
    </row>
    <row r="64" spans="1:4" x14ac:dyDescent="0.25">
      <c r="A64" s="33" t="s">
        <v>96</v>
      </c>
      <c r="B64" s="34">
        <v>1800</v>
      </c>
      <c r="C64" s="34">
        <f t="shared" si="1"/>
        <v>-5</v>
      </c>
      <c r="D64" s="34">
        <v>1795</v>
      </c>
    </row>
    <row r="65" spans="1:4" x14ac:dyDescent="0.25">
      <c r="A65" s="50" t="s">
        <v>102</v>
      </c>
      <c r="B65" s="51">
        <f>SUBTOTAL(9,B67:B67)</f>
        <v>3000</v>
      </c>
      <c r="C65" s="51">
        <f t="shared" si="1"/>
        <v>0</v>
      </c>
      <c r="D65" s="51">
        <f>SUBTOTAL(9,D67:D67)</f>
        <v>3000</v>
      </c>
    </row>
    <row r="66" spans="1:4" x14ac:dyDescent="0.25">
      <c r="A66" s="52" t="s">
        <v>94</v>
      </c>
      <c r="B66" s="53">
        <f>SUBTOTAL(9,B67:B67)</f>
        <v>3000</v>
      </c>
      <c r="C66" s="53">
        <f t="shared" si="1"/>
        <v>0</v>
      </c>
      <c r="D66" s="53">
        <f>SUBTOTAL(9,D67:D67)</f>
        <v>3000</v>
      </c>
    </row>
    <row r="67" spans="1:4" x14ac:dyDescent="0.25">
      <c r="A67" s="33" t="s">
        <v>96</v>
      </c>
      <c r="B67" s="34">
        <v>3000</v>
      </c>
      <c r="C67" s="34">
        <f t="shared" si="1"/>
        <v>0</v>
      </c>
      <c r="D67" s="34">
        <v>3000</v>
      </c>
    </row>
    <row r="68" spans="1:4" x14ac:dyDescent="0.25">
      <c r="A68" s="48" t="s">
        <v>104</v>
      </c>
      <c r="B68" s="49">
        <f>SUBTOTAL(9,B71:B75)</f>
        <v>53800</v>
      </c>
      <c r="C68" s="49">
        <f t="shared" si="1"/>
        <v>-14650</v>
      </c>
      <c r="D68" s="49">
        <f>SUBTOTAL(9,D71:D75)</f>
        <v>39150</v>
      </c>
    </row>
    <row r="69" spans="1:4" x14ac:dyDescent="0.25">
      <c r="A69" s="50" t="s">
        <v>93</v>
      </c>
      <c r="B69" s="51">
        <f>SUBTOTAL(9,B71:B71)</f>
        <v>16000</v>
      </c>
      <c r="C69" s="51">
        <f t="shared" si="1"/>
        <v>-16000</v>
      </c>
      <c r="D69" s="51">
        <f>SUBTOTAL(9,D71:D71)</f>
        <v>0</v>
      </c>
    </row>
    <row r="70" spans="1:4" x14ac:dyDescent="0.25">
      <c r="A70" s="52" t="s">
        <v>94</v>
      </c>
      <c r="B70" s="53">
        <f>SUBTOTAL(9,B71:B71)</f>
        <v>16000</v>
      </c>
      <c r="C70" s="53">
        <f t="shared" si="1"/>
        <v>-16000</v>
      </c>
      <c r="D70" s="53">
        <f>SUBTOTAL(9,D71:D71)</f>
        <v>0</v>
      </c>
    </row>
    <row r="71" spans="1:4" x14ac:dyDescent="0.25">
      <c r="A71" s="33" t="s">
        <v>95</v>
      </c>
      <c r="B71" s="34">
        <v>16000</v>
      </c>
      <c r="C71" s="34">
        <f t="shared" si="1"/>
        <v>-16000</v>
      </c>
      <c r="D71" s="34">
        <v>0</v>
      </c>
    </row>
    <row r="72" spans="1:4" x14ac:dyDescent="0.25">
      <c r="A72" s="50" t="s">
        <v>102</v>
      </c>
      <c r="B72" s="51">
        <f>SUBTOTAL(9,B74:B75)</f>
        <v>37800</v>
      </c>
      <c r="C72" s="51">
        <f t="shared" si="1"/>
        <v>1350</v>
      </c>
      <c r="D72" s="51">
        <f>SUBTOTAL(9,D74:D75)</f>
        <v>39150</v>
      </c>
    </row>
    <row r="73" spans="1:4" x14ac:dyDescent="0.25">
      <c r="A73" s="52" t="s">
        <v>94</v>
      </c>
      <c r="B73" s="53">
        <f>SUBTOTAL(9,B74:B75)</f>
        <v>37800</v>
      </c>
      <c r="C73" s="53">
        <f t="shared" si="1"/>
        <v>1350</v>
      </c>
      <c r="D73" s="53">
        <f>SUBTOTAL(9,D74:D75)</f>
        <v>39150</v>
      </c>
    </row>
    <row r="74" spans="1:4" x14ac:dyDescent="0.25">
      <c r="A74" s="33" t="s">
        <v>95</v>
      </c>
      <c r="B74" s="34">
        <v>36200</v>
      </c>
      <c r="C74" s="34">
        <f t="shared" si="1"/>
        <v>1950</v>
      </c>
      <c r="D74" s="34">
        <v>38150</v>
      </c>
    </row>
    <row r="75" spans="1:4" x14ac:dyDescent="0.25">
      <c r="A75" s="33" t="s">
        <v>96</v>
      </c>
      <c r="B75" s="34">
        <v>1600</v>
      </c>
      <c r="C75" s="34">
        <f t="shared" si="1"/>
        <v>-600</v>
      </c>
      <c r="D75" s="34">
        <v>1000</v>
      </c>
    </row>
    <row r="76" spans="1:4" x14ac:dyDescent="0.25">
      <c r="A76" s="48" t="s">
        <v>105</v>
      </c>
      <c r="B76" s="49">
        <f>SUBTOTAL(9,B79:B80)</f>
        <v>87780</v>
      </c>
      <c r="C76" s="49">
        <f t="shared" si="1"/>
        <v>1060</v>
      </c>
      <c r="D76" s="49">
        <f>SUBTOTAL(9,D79:D80)</f>
        <v>88840</v>
      </c>
    </row>
    <row r="77" spans="1:4" x14ac:dyDescent="0.25">
      <c r="A77" s="50" t="s">
        <v>102</v>
      </c>
      <c r="B77" s="51">
        <f>SUBTOTAL(9,B79:B80)</f>
        <v>87780</v>
      </c>
      <c r="C77" s="51">
        <f t="shared" si="1"/>
        <v>1060</v>
      </c>
      <c r="D77" s="51">
        <f>SUBTOTAL(9,D79:D80)</f>
        <v>88840</v>
      </c>
    </row>
    <row r="78" spans="1:4" x14ac:dyDescent="0.25">
      <c r="A78" s="52" t="s">
        <v>94</v>
      </c>
      <c r="B78" s="53">
        <f>SUBTOTAL(9,B79:B80)</f>
        <v>87780</v>
      </c>
      <c r="C78" s="53">
        <f t="shared" si="1"/>
        <v>1060</v>
      </c>
      <c r="D78" s="53">
        <f>SUBTOTAL(9,D79:D80)</f>
        <v>88840</v>
      </c>
    </row>
    <row r="79" spans="1:4" x14ac:dyDescent="0.25">
      <c r="A79" s="33" t="s">
        <v>95</v>
      </c>
      <c r="B79" s="34">
        <v>80180</v>
      </c>
      <c r="C79" s="34">
        <f t="shared" si="1"/>
        <v>1060</v>
      </c>
      <c r="D79" s="34">
        <v>81240</v>
      </c>
    </row>
    <row r="80" spans="1:4" x14ac:dyDescent="0.25">
      <c r="A80" s="33" t="s">
        <v>96</v>
      </c>
      <c r="B80" s="34">
        <v>7600</v>
      </c>
      <c r="C80" s="34">
        <f t="shared" si="1"/>
        <v>0</v>
      </c>
      <c r="D80" s="34">
        <v>7600</v>
      </c>
    </row>
    <row r="81" spans="1:4" x14ac:dyDescent="0.25">
      <c r="A81" s="48" t="s">
        <v>106</v>
      </c>
      <c r="B81" s="49">
        <f>SUBTOTAL(9,B84:B88)</f>
        <v>2500</v>
      </c>
      <c r="C81" s="49">
        <f t="shared" si="1"/>
        <v>12000</v>
      </c>
      <c r="D81" s="49">
        <f>SUBTOTAL(9,D84:D88)</f>
        <v>14500</v>
      </c>
    </row>
    <row r="82" spans="1:4" x14ac:dyDescent="0.25">
      <c r="A82" s="50" t="s">
        <v>93</v>
      </c>
      <c r="B82" s="51">
        <f>SUBTOTAL(9,B84:B85)</f>
        <v>2500</v>
      </c>
      <c r="C82" s="51">
        <f t="shared" si="1"/>
        <v>0</v>
      </c>
      <c r="D82" s="51">
        <f>SUBTOTAL(9,D84:D85)</f>
        <v>2500</v>
      </c>
    </row>
    <row r="83" spans="1:4" x14ac:dyDescent="0.25">
      <c r="A83" s="52" t="s">
        <v>107</v>
      </c>
      <c r="B83" s="53">
        <f>SUBTOTAL(9,B84:B85)</f>
        <v>2500</v>
      </c>
      <c r="C83" s="53">
        <f t="shared" si="1"/>
        <v>0</v>
      </c>
      <c r="D83" s="53">
        <f>SUBTOTAL(9,D84:D85)</f>
        <v>2500</v>
      </c>
    </row>
    <row r="84" spans="1:4" x14ac:dyDescent="0.25">
      <c r="A84" s="33" t="s">
        <v>108</v>
      </c>
      <c r="B84" s="34">
        <v>1000</v>
      </c>
      <c r="C84" s="34">
        <f t="shared" si="1"/>
        <v>0</v>
      </c>
      <c r="D84" s="34">
        <v>1000</v>
      </c>
    </row>
    <row r="85" spans="1:4" x14ac:dyDescent="0.25">
      <c r="A85" s="33" t="s">
        <v>109</v>
      </c>
      <c r="B85" s="34">
        <v>1500</v>
      </c>
      <c r="C85" s="34">
        <f t="shared" si="1"/>
        <v>0</v>
      </c>
      <c r="D85" s="34">
        <v>1500</v>
      </c>
    </row>
    <row r="86" spans="1:4" x14ac:dyDescent="0.25">
      <c r="A86" s="50" t="s">
        <v>98</v>
      </c>
      <c r="B86" s="51">
        <f>SUBTOTAL(9,B88:B88)</f>
        <v>0</v>
      </c>
      <c r="C86" s="51">
        <f t="shared" si="1"/>
        <v>12000</v>
      </c>
      <c r="D86" s="51">
        <f>SUBTOTAL(9,D88:D88)</f>
        <v>12000</v>
      </c>
    </row>
    <row r="87" spans="1:4" x14ac:dyDescent="0.25">
      <c r="A87" s="52" t="s">
        <v>107</v>
      </c>
      <c r="B87" s="53">
        <f>SUBTOTAL(9,B88:B88)</f>
        <v>0</v>
      </c>
      <c r="C87" s="53">
        <f t="shared" si="1"/>
        <v>12000</v>
      </c>
      <c r="D87" s="53">
        <f>SUBTOTAL(9,D88:D88)</f>
        <v>12000</v>
      </c>
    </row>
    <row r="88" spans="1:4" x14ac:dyDescent="0.25">
      <c r="A88" s="33" t="s">
        <v>108</v>
      </c>
      <c r="B88" s="34">
        <v>0</v>
      </c>
      <c r="C88" s="34">
        <f t="shared" si="1"/>
        <v>12000</v>
      </c>
      <c r="D88" s="34">
        <v>12000</v>
      </c>
    </row>
    <row r="89" spans="1:4" ht="20.100000000000001" customHeight="1" x14ac:dyDescent="0.25">
      <c r="A89" s="35" t="s">
        <v>35</v>
      </c>
      <c r="B89" s="29">
        <f>IFERROR(SUBTOTAL(9,B40:B88),0)</f>
        <v>1456000</v>
      </c>
      <c r="C89" s="30">
        <f t="shared" si="1"/>
        <v>0</v>
      </c>
      <c r="D89" s="29">
        <f>IFERROR(SUBTOTAL(9,D40:D88),0)</f>
        <v>1456000</v>
      </c>
    </row>
    <row r="90" spans="1:4" x14ac:dyDescent="0.25">
      <c r="A90" s="11"/>
      <c r="B90" s="11"/>
      <c r="C90" s="11"/>
      <c r="D90" s="11"/>
    </row>
    <row r="91" spans="1:4" x14ac:dyDescent="0.25">
      <c r="A91" s="11"/>
      <c r="B91" s="11"/>
      <c r="C91" s="11"/>
      <c r="D91" s="11"/>
    </row>
    <row r="92" spans="1:4" x14ac:dyDescent="0.25">
      <c r="B92" s="25"/>
    </row>
  </sheetData>
  <mergeCells count="2">
    <mergeCell ref="A1:D1"/>
    <mergeCell ref="A24:D24"/>
  </mergeCells>
  <pageMargins left="0.39370078740157499" right="0.39370078740157499" top="0.39370078740157499" bottom="0.511811023622047" header="0" footer="0.31496062992126"/>
  <pageSetup paperSize="9" scale="10" fitToHeight="0" orientation="portrait" r:id="rId1"/>
  <headerFooter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13</vt:i4>
      </vt:variant>
    </vt:vector>
  </HeadingPairs>
  <TitlesOfParts>
    <vt:vector size="17" baseType="lpstr">
      <vt:lpstr>Sažetak</vt:lpstr>
      <vt:lpstr>Račun prihoda i rashoda</vt:lpstr>
      <vt:lpstr>Račun financiranja</vt:lpstr>
      <vt:lpstr>Posebni dio</vt:lpstr>
      <vt:lpstr>Sažetak!__S0A_Master_DS__X</vt:lpstr>
      <vt:lpstr>Sažetak!__S0A_Naslov_DS__</vt:lpstr>
      <vt:lpstr>'Posebni dio'!__S1A_G01_DS__X</vt:lpstr>
      <vt:lpstr>'Račun prihoda i rashoda'!__S1A_G01_DS__X</vt:lpstr>
      <vt:lpstr>'Posebni dio'!__S1A_Master_DS__X</vt:lpstr>
      <vt:lpstr>'Račun prihoda i rashoda'!__S1A_Master_DS__X</vt:lpstr>
      <vt:lpstr>'Posebni dio'!__S1A_Naslov_DS__</vt:lpstr>
      <vt:lpstr>'Račun financiranja'!__S1A_Naslov_DS__</vt:lpstr>
      <vt:lpstr>'Račun prihoda i rashoda'!__S1A_Naslov_DS__</vt:lpstr>
      <vt:lpstr>Sažetak!S0A_Ver2</vt:lpstr>
      <vt:lpstr>'Posebni dio'!S1A_RedoviSveuk</vt:lpstr>
      <vt:lpstr>'Račun financiranja'!S1A_RedoviSveuk</vt:lpstr>
      <vt:lpstr>'Račun prihoda i rashoda'!S1A_RedoviSveuk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Antonija Kobeščak</cp:lastModifiedBy>
  <cp:lastPrinted>2026-07-21T10:31:01Z</cp:lastPrinted>
  <dcterms:created xsi:type="dcterms:W3CDTF">2026-07-21T10:29:49Z</dcterms:created>
  <dcterms:modified xsi:type="dcterms:W3CDTF">2026-07-22T11:44:29Z</dcterms:modified>
</cp:coreProperties>
</file>